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ymnastika\Downloads\"/>
    </mc:Choice>
  </mc:AlternateContent>
  <xr:revisionPtr revIDLastSave="0" documentId="8_{FBB4F590-4B44-4D4A-9486-19D1A7475D0E}" xr6:coauthVersionLast="47" xr6:coauthVersionMax="47" xr10:uidLastSave="{00000000-0000-0000-0000-000000000000}"/>
  <bookViews>
    <workbookView xWindow="-110" yWindow="-110" windowWidth="19420" windowHeight="10300" activeTab="4" xr2:uid="{53CE809A-5873-44D4-9226-9ED2BDF9DC57}"/>
  </bookViews>
  <sheets>
    <sheet name="Mimi_Kat" sheetId="5" r:id="rId1"/>
    <sheet name="0_Kat" sheetId="1" r:id="rId2"/>
    <sheet name="1A_Kat" sheetId="2" r:id="rId3"/>
    <sheet name="1B_Kat" sheetId="3" r:id="rId4"/>
    <sheet name="2_Kat" sheetId="4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5" l="1"/>
  <c r="M11" i="5"/>
  <c r="L11" i="5"/>
  <c r="K11" i="5"/>
  <c r="J11" i="5"/>
  <c r="I11" i="5"/>
  <c r="O11" i="5" s="1"/>
  <c r="H11" i="5"/>
  <c r="G11" i="5"/>
  <c r="F11" i="5"/>
  <c r="E11" i="5"/>
  <c r="D11" i="5"/>
  <c r="C11" i="5"/>
  <c r="B11" i="5"/>
  <c r="N10" i="5"/>
  <c r="O10" i="5" s="1"/>
  <c r="M10" i="5"/>
  <c r="L10" i="5"/>
  <c r="K10" i="5"/>
  <c r="J10" i="5"/>
  <c r="I10" i="5"/>
  <c r="H10" i="5"/>
  <c r="G10" i="5"/>
  <c r="F10" i="5"/>
  <c r="E10" i="5"/>
  <c r="D10" i="5"/>
  <c r="C10" i="5"/>
  <c r="B10" i="5"/>
  <c r="N9" i="5"/>
  <c r="M9" i="5"/>
  <c r="L9" i="5"/>
  <c r="K9" i="5"/>
  <c r="J9" i="5"/>
  <c r="I9" i="5"/>
  <c r="O9" i="5" s="1"/>
  <c r="H9" i="5"/>
  <c r="G9" i="5"/>
  <c r="F9" i="5"/>
  <c r="E9" i="5"/>
  <c r="D9" i="5"/>
  <c r="C9" i="5"/>
  <c r="B9" i="5"/>
  <c r="N8" i="5"/>
  <c r="M8" i="5"/>
  <c r="L8" i="5"/>
  <c r="K8" i="5"/>
  <c r="J8" i="5"/>
  <c r="I8" i="5"/>
  <c r="O8" i="5" s="1"/>
  <c r="H8" i="5"/>
  <c r="G8" i="5"/>
  <c r="F8" i="5"/>
  <c r="E8" i="5"/>
  <c r="D8" i="5"/>
  <c r="C8" i="5"/>
  <c r="B8" i="5"/>
  <c r="N7" i="5"/>
  <c r="M7" i="5"/>
  <c r="L7" i="5"/>
  <c r="K7" i="5"/>
  <c r="J7" i="5"/>
  <c r="I7" i="5"/>
  <c r="O7" i="5" s="1"/>
  <c r="H7" i="5"/>
  <c r="G7" i="5"/>
  <c r="F7" i="5"/>
  <c r="E7" i="5"/>
  <c r="D7" i="5"/>
  <c r="C7" i="5"/>
  <c r="B7" i="5"/>
  <c r="N6" i="5"/>
  <c r="O6" i="5" s="1"/>
  <c r="M6" i="5"/>
  <c r="L6" i="5"/>
  <c r="K6" i="5"/>
  <c r="J6" i="5"/>
  <c r="I6" i="5"/>
  <c r="H6" i="5"/>
  <c r="G6" i="5"/>
  <c r="F6" i="5"/>
  <c r="E6" i="5"/>
  <c r="D6" i="5"/>
  <c r="C6" i="5"/>
  <c r="B6" i="5"/>
  <c r="N5" i="5"/>
  <c r="M5" i="5"/>
  <c r="L5" i="5"/>
  <c r="K5" i="5"/>
  <c r="J5" i="5"/>
  <c r="I5" i="5"/>
  <c r="O5" i="5" s="1"/>
  <c r="H5" i="5"/>
  <c r="G5" i="5"/>
  <c r="F5" i="5"/>
  <c r="E5" i="5"/>
  <c r="D5" i="5"/>
  <c r="C5" i="5"/>
  <c r="B5" i="5"/>
  <c r="N4" i="5"/>
  <c r="M4" i="5"/>
  <c r="L4" i="5"/>
  <c r="K4" i="5"/>
  <c r="J4" i="5"/>
  <c r="I4" i="5"/>
  <c r="O4" i="5" s="1"/>
  <c r="H4" i="5"/>
  <c r="G4" i="5"/>
  <c r="F4" i="5"/>
  <c r="E4" i="5"/>
  <c r="D4" i="5"/>
  <c r="C4" i="5"/>
  <c r="B4" i="5"/>
  <c r="N12" i="4"/>
  <c r="M12" i="4"/>
  <c r="L12" i="4"/>
  <c r="K12" i="4"/>
  <c r="J12" i="4"/>
  <c r="I12" i="4"/>
  <c r="O12" i="4" s="1"/>
  <c r="H12" i="4"/>
  <c r="G12" i="4"/>
  <c r="F12" i="4"/>
  <c r="E12" i="4"/>
  <c r="D12" i="4"/>
  <c r="C12" i="4"/>
  <c r="B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0" i="4"/>
  <c r="M10" i="4"/>
  <c r="L10" i="4"/>
  <c r="K10" i="4"/>
  <c r="J10" i="4"/>
  <c r="I10" i="4"/>
  <c r="O10" i="4" s="1"/>
  <c r="H10" i="4"/>
  <c r="G10" i="4"/>
  <c r="F10" i="4"/>
  <c r="E10" i="4"/>
  <c r="D10" i="4"/>
  <c r="C10" i="4"/>
  <c r="B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N8" i="4"/>
  <c r="M8" i="4"/>
  <c r="L8" i="4"/>
  <c r="K8" i="4"/>
  <c r="J8" i="4"/>
  <c r="I8" i="4"/>
  <c r="O8" i="4" s="1"/>
  <c r="H8" i="4"/>
  <c r="G8" i="4"/>
  <c r="F8" i="4"/>
  <c r="E8" i="4"/>
  <c r="D8" i="4"/>
  <c r="C8" i="4"/>
  <c r="B8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N6" i="4"/>
  <c r="M6" i="4"/>
  <c r="L6" i="4"/>
  <c r="K6" i="4"/>
  <c r="J6" i="4"/>
  <c r="I6" i="4"/>
  <c r="O6" i="4" s="1"/>
  <c r="H6" i="4"/>
  <c r="G6" i="4"/>
  <c r="F6" i="4"/>
  <c r="E6" i="4"/>
  <c r="D6" i="4"/>
  <c r="C6" i="4"/>
  <c r="B6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N4" i="4"/>
  <c r="M4" i="4"/>
  <c r="L4" i="4"/>
  <c r="K4" i="4"/>
  <c r="J4" i="4"/>
  <c r="I4" i="4"/>
  <c r="O4" i="4" s="1"/>
  <c r="H4" i="4"/>
  <c r="G4" i="4"/>
  <c r="F4" i="4"/>
  <c r="E4" i="4"/>
  <c r="D4" i="4"/>
  <c r="C4" i="4"/>
  <c r="B4" i="4"/>
  <c r="N13" i="3"/>
  <c r="M13" i="3"/>
  <c r="L13" i="3"/>
  <c r="K13" i="3"/>
  <c r="J13" i="3"/>
  <c r="I13" i="3"/>
  <c r="O13" i="3" s="1"/>
  <c r="H13" i="3"/>
  <c r="G13" i="3"/>
  <c r="F13" i="3"/>
  <c r="E13" i="3"/>
  <c r="D13" i="3"/>
  <c r="C13" i="3"/>
  <c r="B13" i="3"/>
  <c r="N12" i="3"/>
  <c r="O12" i="3" s="1"/>
  <c r="M12" i="3"/>
  <c r="L12" i="3"/>
  <c r="K12" i="3"/>
  <c r="J12" i="3"/>
  <c r="I12" i="3"/>
  <c r="H12" i="3"/>
  <c r="G12" i="3"/>
  <c r="F12" i="3"/>
  <c r="E12" i="3"/>
  <c r="D12" i="3"/>
  <c r="C12" i="3"/>
  <c r="B12" i="3"/>
  <c r="N11" i="3"/>
  <c r="M11" i="3"/>
  <c r="L11" i="3"/>
  <c r="K11" i="3"/>
  <c r="J11" i="3"/>
  <c r="I11" i="3"/>
  <c r="O11" i="3" s="1"/>
  <c r="H11" i="3"/>
  <c r="G11" i="3"/>
  <c r="F11" i="3"/>
  <c r="E11" i="3"/>
  <c r="D11" i="3"/>
  <c r="C11" i="3"/>
  <c r="B11" i="3"/>
  <c r="N10" i="3"/>
  <c r="M10" i="3"/>
  <c r="L10" i="3"/>
  <c r="K10" i="3"/>
  <c r="J10" i="3"/>
  <c r="I10" i="3"/>
  <c r="O10" i="3" s="1"/>
  <c r="H10" i="3"/>
  <c r="G10" i="3"/>
  <c r="F10" i="3"/>
  <c r="E10" i="3"/>
  <c r="D10" i="3"/>
  <c r="C10" i="3"/>
  <c r="B10" i="3"/>
  <c r="N9" i="3"/>
  <c r="M9" i="3"/>
  <c r="L9" i="3"/>
  <c r="K9" i="3"/>
  <c r="J9" i="3"/>
  <c r="I9" i="3"/>
  <c r="O9" i="3" s="1"/>
  <c r="H9" i="3"/>
  <c r="G9" i="3"/>
  <c r="F9" i="3"/>
  <c r="E9" i="3"/>
  <c r="D9" i="3"/>
  <c r="C9" i="3"/>
  <c r="B9" i="3"/>
  <c r="N8" i="3"/>
  <c r="O8" i="3" s="1"/>
  <c r="M8" i="3"/>
  <c r="L8" i="3"/>
  <c r="K8" i="3"/>
  <c r="J8" i="3"/>
  <c r="I8" i="3"/>
  <c r="H8" i="3"/>
  <c r="G8" i="3"/>
  <c r="F8" i="3"/>
  <c r="E8" i="3"/>
  <c r="D8" i="3"/>
  <c r="C8" i="3"/>
  <c r="B8" i="3"/>
  <c r="N7" i="3"/>
  <c r="M7" i="3"/>
  <c r="L7" i="3"/>
  <c r="K7" i="3"/>
  <c r="J7" i="3"/>
  <c r="I7" i="3"/>
  <c r="O7" i="3" s="1"/>
  <c r="H7" i="3"/>
  <c r="G7" i="3"/>
  <c r="F7" i="3"/>
  <c r="E7" i="3"/>
  <c r="D7" i="3"/>
  <c r="C7" i="3"/>
  <c r="B7" i="3"/>
  <c r="N6" i="3"/>
  <c r="M6" i="3"/>
  <c r="L6" i="3"/>
  <c r="K6" i="3"/>
  <c r="J6" i="3"/>
  <c r="I6" i="3"/>
  <c r="O6" i="3" s="1"/>
  <c r="H6" i="3"/>
  <c r="G6" i="3"/>
  <c r="F6" i="3"/>
  <c r="E6" i="3"/>
  <c r="D6" i="3"/>
  <c r="C6" i="3"/>
  <c r="B6" i="3"/>
  <c r="N5" i="3"/>
  <c r="M5" i="3"/>
  <c r="L5" i="3"/>
  <c r="K5" i="3"/>
  <c r="J5" i="3"/>
  <c r="I5" i="3"/>
  <c r="O5" i="3" s="1"/>
  <c r="H5" i="3"/>
  <c r="G5" i="3"/>
  <c r="F5" i="3"/>
  <c r="E5" i="3"/>
  <c r="D5" i="3"/>
  <c r="C5" i="3"/>
  <c r="B5" i="3"/>
  <c r="N4" i="3"/>
  <c r="O4" i="3" s="1"/>
  <c r="M4" i="3"/>
  <c r="L4" i="3"/>
  <c r="K4" i="3"/>
  <c r="J4" i="3"/>
  <c r="I4" i="3"/>
  <c r="H4" i="3"/>
  <c r="G4" i="3"/>
  <c r="F4" i="3"/>
  <c r="E4" i="3"/>
  <c r="D4" i="3"/>
  <c r="C4" i="3"/>
  <c r="B4" i="3"/>
  <c r="N9" i="2"/>
  <c r="M9" i="2"/>
  <c r="L9" i="2"/>
  <c r="K9" i="2"/>
  <c r="J9" i="2"/>
  <c r="I9" i="2"/>
  <c r="O9" i="2" s="1"/>
  <c r="H9" i="2"/>
  <c r="G9" i="2"/>
  <c r="F9" i="2"/>
  <c r="E9" i="2"/>
  <c r="D9" i="2"/>
  <c r="C9" i="2"/>
  <c r="B9" i="2"/>
  <c r="N8" i="2"/>
  <c r="O8" i="2" s="1"/>
  <c r="M8" i="2"/>
  <c r="L8" i="2"/>
  <c r="K8" i="2"/>
  <c r="J8" i="2"/>
  <c r="I8" i="2"/>
  <c r="H8" i="2"/>
  <c r="G8" i="2"/>
  <c r="F8" i="2"/>
  <c r="E8" i="2"/>
  <c r="D8" i="2"/>
  <c r="C8" i="2"/>
  <c r="B8" i="2"/>
  <c r="N7" i="2"/>
  <c r="M7" i="2"/>
  <c r="L7" i="2"/>
  <c r="K7" i="2"/>
  <c r="J7" i="2"/>
  <c r="I7" i="2"/>
  <c r="O7" i="2" s="1"/>
  <c r="H7" i="2"/>
  <c r="G7" i="2"/>
  <c r="F7" i="2"/>
  <c r="E7" i="2"/>
  <c r="D7" i="2"/>
  <c r="C7" i="2"/>
  <c r="B7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N5" i="2"/>
  <c r="M5" i="2"/>
  <c r="L5" i="2"/>
  <c r="K5" i="2"/>
  <c r="J5" i="2"/>
  <c r="I5" i="2"/>
  <c r="O5" i="2" s="1"/>
  <c r="H5" i="2"/>
  <c r="G5" i="2"/>
  <c r="F5" i="2"/>
  <c r="E5" i="2"/>
  <c r="D5" i="2"/>
  <c r="C5" i="2"/>
  <c r="B5" i="2"/>
  <c r="N4" i="2"/>
  <c r="O4" i="2" s="1"/>
  <c r="M4" i="2"/>
  <c r="L4" i="2"/>
  <c r="K4" i="2"/>
  <c r="J4" i="2"/>
  <c r="I4" i="2"/>
  <c r="H4" i="2"/>
  <c r="G4" i="2"/>
  <c r="F4" i="2"/>
  <c r="E4" i="2"/>
  <c r="D4" i="2"/>
  <c r="C4" i="2"/>
  <c r="B4" i="2"/>
  <c r="N17" i="1"/>
  <c r="M17" i="1"/>
  <c r="L17" i="1"/>
  <c r="K17" i="1"/>
  <c r="J17" i="1"/>
  <c r="I17" i="1"/>
  <c r="O17" i="1" s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O16" i="1" s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O15" i="1" s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O14" i="1" s="1"/>
  <c r="H14" i="1"/>
  <c r="G14" i="1"/>
  <c r="F14" i="1"/>
  <c r="E14" i="1"/>
  <c r="D14" i="1"/>
  <c r="C14" i="1"/>
  <c r="B14" i="1"/>
  <c r="N13" i="1"/>
  <c r="O13" i="1" s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O12" i="1" s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O11" i="1" s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O10" i="1" s="1"/>
  <c r="H10" i="1"/>
  <c r="G10" i="1"/>
  <c r="F10" i="1"/>
  <c r="E10" i="1"/>
  <c r="D10" i="1"/>
  <c r="C10" i="1"/>
  <c r="B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O8" i="1" s="1"/>
  <c r="M8" i="1"/>
  <c r="L8" i="1"/>
  <c r="K8" i="1"/>
  <c r="J8" i="1"/>
  <c r="I8" i="1"/>
  <c r="H8" i="1"/>
  <c r="G8" i="1"/>
  <c r="F8" i="1"/>
  <c r="E8" i="1"/>
  <c r="D8" i="1"/>
  <c r="C8" i="1"/>
  <c r="B8" i="1"/>
  <c r="N7" i="1"/>
  <c r="M7" i="1"/>
  <c r="L7" i="1"/>
  <c r="K7" i="1"/>
  <c r="J7" i="1"/>
  <c r="I7" i="1"/>
  <c r="O7" i="1" s="1"/>
  <c r="H7" i="1"/>
  <c r="G7" i="1"/>
  <c r="F7" i="1"/>
  <c r="E7" i="1"/>
  <c r="D7" i="1"/>
  <c r="C7" i="1"/>
  <c r="B7" i="1"/>
  <c r="N6" i="1"/>
  <c r="M6" i="1"/>
  <c r="L6" i="1"/>
  <c r="K6" i="1"/>
  <c r="J6" i="1"/>
  <c r="I6" i="1"/>
  <c r="O6" i="1" s="1"/>
  <c r="H6" i="1"/>
  <c r="G6" i="1"/>
  <c r="F6" i="1"/>
  <c r="E6" i="1"/>
  <c r="D6" i="1"/>
  <c r="C6" i="1"/>
  <c r="B6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N4" i="1"/>
  <c r="O4" i="1" s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<sst xmlns="http://schemas.openxmlformats.org/spreadsheetml/2006/main" count="80" uniqueCount="11">
  <si>
    <t>Pořadí</t>
  </si>
  <si>
    <t>Start. č.</t>
  </si>
  <si>
    <t>Oddíl</t>
  </si>
  <si>
    <t>Trampolína</t>
  </si>
  <si>
    <t>Akrobacie</t>
  </si>
  <si>
    <t>D</t>
  </si>
  <si>
    <t>E</t>
  </si>
  <si>
    <t>C</t>
  </si>
  <si>
    <t>PEN</t>
  </si>
  <si>
    <t>Výsledná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</si>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</sst>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6"/>
      <color theme="1"/>
      <name val="Aptos Narrow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ymnastika\Desktop\V&#253;po&#269;etn&#237;_tabulka_24.xlsx" TargetMode="External"/><Relationship Id="rId1" Type="http://schemas.openxmlformats.org/officeDocument/2006/relationships/externalLinkPath" Target="/Users/Gymnastika/Desktop/V&#253;po&#269;etn&#237;_tabulka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ozpis"/>
      <sheetName val="Mimi"/>
      <sheetName val="kat. 0"/>
      <sheetName val="kat. 1A"/>
      <sheetName val="kat. 1B"/>
      <sheetName val="kat. 2"/>
      <sheetName val="VÝSLEDKY"/>
    </sheetNames>
    <sheetDataSet>
      <sheetData sheetId="0" refreshError="1"/>
      <sheetData sheetId="1">
        <row r="4">
          <cell r="B4">
            <v>42</v>
          </cell>
          <cell r="C4" t="str">
            <v>T.J. Sokol Pyšely</v>
          </cell>
          <cell r="D4">
            <v>0.2</v>
          </cell>
          <cell r="E4">
            <v>7.5</v>
          </cell>
          <cell r="F4">
            <v>2</v>
          </cell>
          <cell r="G4">
            <v>0</v>
          </cell>
          <cell r="H4">
            <v>9.6999999999999993</v>
          </cell>
          <cell r="I4">
            <v>0.8</v>
          </cell>
          <cell r="J4">
            <v>7.25</v>
          </cell>
          <cell r="K4">
            <v>1.4</v>
          </cell>
          <cell r="L4">
            <v>0</v>
          </cell>
          <cell r="M4">
            <v>9.4500000000000011</v>
          </cell>
          <cell r="R4">
            <v>3</v>
          </cell>
        </row>
        <row r="5">
          <cell r="B5">
            <v>43</v>
          </cell>
          <cell r="C5" t="str">
            <v>Gym Dobřichovice Koťátka</v>
          </cell>
          <cell r="D5">
            <v>0.2</v>
          </cell>
          <cell r="E5">
            <v>7</v>
          </cell>
          <cell r="F5">
            <v>2</v>
          </cell>
          <cell r="G5">
            <v>0</v>
          </cell>
          <cell r="H5">
            <v>9.1999999999999993</v>
          </cell>
          <cell r="I5">
            <v>0.7</v>
          </cell>
          <cell r="J5">
            <v>7.6</v>
          </cell>
          <cell r="K5">
            <v>2</v>
          </cell>
          <cell r="L5">
            <v>0</v>
          </cell>
          <cell r="M5">
            <v>10.299999999999999</v>
          </cell>
          <cell r="R5">
            <v>2</v>
          </cell>
        </row>
        <row r="6">
          <cell r="B6">
            <v>44</v>
          </cell>
          <cell r="C6" t="str">
            <v>Gym sport Praha Papoušci</v>
          </cell>
          <cell r="D6">
            <v>0.1</v>
          </cell>
          <cell r="E6">
            <v>3.85</v>
          </cell>
          <cell r="F6">
            <v>1.6</v>
          </cell>
          <cell r="G6">
            <v>0</v>
          </cell>
          <cell r="H6">
            <v>5.5500000000000007</v>
          </cell>
          <cell r="I6">
            <v>0.1</v>
          </cell>
          <cell r="J6">
            <v>6.2</v>
          </cell>
          <cell r="K6">
            <v>1.8</v>
          </cell>
          <cell r="L6">
            <v>0</v>
          </cell>
          <cell r="M6">
            <v>8.1</v>
          </cell>
          <cell r="R6">
            <v>8</v>
          </cell>
        </row>
        <row r="7">
          <cell r="B7">
            <v>45</v>
          </cell>
          <cell r="C7" t="str">
            <v>GT Šestajovice</v>
          </cell>
          <cell r="D7">
            <v>0.2</v>
          </cell>
          <cell r="E7">
            <v>6.55</v>
          </cell>
          <cell r="F7">
            <v>2</v>
          </cell>
          <cell r="G7">
            <v>0</v>
          </cell>
          <cell r="H7">
            <v>8.75</v>
          </cell>
          <cell r="I7">
            <v>0.4</v>
          </cell>
          <cell r="J7">
            <v>7.4</v>
          </cell>
          <cell r="K7">
            <v>1.7</v>
          </cell>
          <cell r="L7">
            <v>0</v>
          </cell>
          <cell r="M7">
            <v>9.5</v>
          </cell>
          <cell r="R7">
            <v>7</v>
          </cell>
        </row>
        <row r="8">
          <cell r="B8">
            <v>46</v>
          </cell>
          <cell r="C8" t="str">
            <v>Gymnastika Dobříš</v>
          </cell>
          <cell r="D8">
            <v>0.1</v>
          </cell>
          <cell r="E8">
            <v>7.55</v>
          </cell>
          <cell r="F8">
            <v>2</v>
          </cell>
          <cell r="G8">
            <v>0</v>
          </cell>
          <cell r="H8">
            <v>9.6499999999999986</v>
          </cell>
          <cell r="I8">
            <v>0.2</v>
          </cell>
          <cell r="J8">
            <v>7.2</v>
          </cell>
          <cell r="K8">
            <v>2</v>
          </cell>
          <cell r="L8">
            <v>0</v>
          </cell>
          <cell r="M8">
            <v>9.4</v>
          </cell>
          <cell r="R8">
            <v>5</v>
          </cell>
        </row>
        <row r="9">
          <cell r="B9">
            <v>47</v>
          </cell>
          <cell r="C9" t="str">
            <v>Gymnastika Říčany</v>
          </cell>
          <cell r="D9">
            <v>0.2</v>
          </cell>
          <cell r="E9">
            <v>8.1</v>
          </cell>
          <cell r="F9">
            <v>2</v>
          </cell>
          <cell r="G9">
            <v>0</v>
          </cell>
          <cell r="H9">
            <v>10.299999999999999</v>
          </cell>
          <cell r="I9">
            <v>1.1000000000000001</v>
          </cell>
          <cell r="J9">
            <v>8</v>
          </cell>
          <cell r="K9">
            <v>2</v>
          </cell>
          <cell r="L9">
            <v>0</v>
          </cell>
          <cell r="M9">
            <v>11.1</v>
          </cell>
          <cell r="R9">
            <v>1</v>
          </cell>
        </row>
        <row r="10">
          <cell r="B10">
            <v>48</v>
          </cell>
          <cell r="C10" t="str">
            <v>Tj Sokol Senohraby – Minie</v>
          </cell>
          <cell r="D10">
            <v>0.2</v>
          </cell>
          <cell r="E10">
            <v>6.75</v>
          </cell>
          <cell r="F10">
            <v>1.95</v>
          </cell>
          <cell r="G10">
            <v>0</v>
          </cell>
          <cell r="H10">
            <v>8.9</v>
          </cell>
          <cell r="I10">
            <v>0.9</v>
          </cell>
          <cell r="J10">
            <v>7.3</v>
          </cell>
          <cell r="K10">
            <v>2</v>
          </cell>
          <cell r="L10">
            <v>0</v>
          </cell>
          <cell r="M10">
            <v>10.199999999999999</v>
          </cell>
          <cell r="R10">
            <v>4</v>
          </cell>
        </row>
        <row r="11">
          <cell r="B11">
            <v>49</v>
          </cell>
          <cell r="C11" t="str">
            <v>TVT Motion</v>
          </cell>
          <cell r="D11">
            <v>0.2</v>
          </cell>
          <cell r="E11">
            <v>6.6</v>
          </cell>
          <cell r="F11">
            <v>1.9</v>
          </cell>
          <cell r="G11">
            <v>0</v>
          </cell>
          <cell r="H11">
            <v>8.6999999999999993</v>
          </cell>
          <cell r="I11">
            <v>0.8</v>
          </cell>
          <cell r="J11">
            <v>7.2</v>
          </cell>
          <cell r="K11">
            <v>1.8</v>
          </cell>
          <cell r="L11">
            <v>0</v>
          </cell>
          <cell r="M11">
            <v>9.8000000000000007</v>
          </cell>
          <cell r="R11">
            <v>6</v>
          </cell>
        </row>
        <row r="12">
          <cell r="H12">
            <v>0</v>
          </cell>
          <cell r="M12">
            <v>0</v>
          </cell>
          <cell r="R12">
            <v>9</v>
          </cell>
        </row>
        <row r="13">
          <cell r="H13">
            <v>0</v>
          </cell>
          <cell r="M13">
            <v>0</v>
          </cell>
          <cell r="R13">
            <v>9</v>
          </cell>
        </row>
      </sheetData>
      <sheetData sheetId="2">
        <row r="4">
          <cell r="B4">
            <v>11</v>
          </cell>
          <cell r="C4" t="str">
            <v>T.J. Sokol Pyšely</v>
          </cell>
          <cell r="D4">
            <v>0.5</v>
          </cell>
          <cell r="E4">
            <v>7.35</v>
          </cell>
          <cell r="F4">
            <v>2</v>
          </cell>
          <cell r="G4">
            <v>0</v>
          </cell>
          <cell r="H4">
            <v>9.85</v>
          </cell>
          <cell r="I4">
            <v>1.2</v>
          </cell>
          <cell r="J4">
            <v>6.95</v>
          </cell>
          <cell r="K4">
            <v>2</v>
          </cell>
          <cell r="L4">
            <v>0</v>
          </cell>
          <cell r="M4">
            <v>10.15</v>
          </cell>
          <cell r="R4">
            <v>6</v>
          </cell>
        </row>
        <row r="5">
          <cell r="B5">
            <v>12</v>
          </cell>
          <cell r="C5" t="str">
            <v>Gymnastika Dobříš</v>
          </cell>
          <cell r="D5">
            <v>0.7</v>
          </cell>
          <cell r="E5">
            <v>7.95</v>
          </cell>
          <cell r="F5">
            <v>2</v>
          </cell>
          <cell r="G5">
            <v>0</v>
          </cell>
          <cell r="H5">
            <v>10.65</v>
          </cell>
          <cell r="I5">
            <v>1.2</v>
          </cell>
          <cell r="J5">
            <v>8.3000000000000007</v>
          </cell>
          <cell r="K5">
            <v>2</v>
          </cell>
          <cell r="L5">
            <v>0</v>
          </cell>
          <cell r="M5">
            <v>11.5</v>
          </cell>
          <cell r="R5">
            <v>1</v>
          </cell>
        </row>
        <row r="6">
          <cell r="B6">
            <v>13</v>
          </cell>
          <cell r="C6" t="str">
            <v>Sokol Řeporyje Gymstar</v>
          </cell>
          <cell r="D6">
            <v>0.7</v>
          </cell>
          <cell r="E6">
            <v>7.5</v>
          </cell>
          <cell r="F6">
            <v>2</v>
          </cell>
          <cell r="G6">
            <v>0</v>
          </cell>
          <cell r="H6">
            <v>10.199999999999999</v>
          </cell>
          <cell r="I6">
            <v>1.4</v>
          </cell>
          <cell r="J6">
            <v>7.6</v>
          </cell>
          <cell r="K6">
            <v>2</v>
          </cell>
          <cell r="L6">
            <v>0</v>
          </cell>
          <cell r="M6">
            <v>11</v>
          </cell>
          <cell r="R6">
            <v>5</v>
          </cell>
        </row>
        <row r="7">
          <cell r="B7">
            <v>14</v>
          </cell>
          <cell r="C7" t="str">
            <v>Tj Sokol Senohraby – Kočičky</v>
          </cell>
          <cell r="D7">
            <v>0.1</v>
          </cell>
          <cell r="E7">
            <v>7.15</v>
          </cell>
          <cell r="F7">
            <v>2</v>
          </cell>
          <cell r="G7">
            <v>0</v>
          </cell>
          <cell r="H7">
            <v>9.25</v>
          </cell>
          <cell r="I7">
            <v>0.75</v>
          </cell>
          <cell r="J7">
            <v>6.95</v>
          </cell>
          <cell r="K7">
            <v>1.1000000000000001</v>
          </cell>
          <cell r="L7">
            <v>0</v>
          </cell>
          <cell r="M7">
            <v>8.8000000000000007</v>
          </cell>
          <cell r="R7">
            <v>14</v>
          </cell>
        </row>
        <row r="8">
          <cell r="B8">
            <v>15</v>
          </cell>
          <cell r="C8" t="str">
            <v>Gymnastika Říčany</v>
          </cell>
          <cell r="D8">
            <v>0.8</v>
          </cell>
          <cell r="E8">
            <v>7.55</v>
          </cell>
          <cell r="F8">
            <v>1.9</v>
          </cell>
          <cell r="G8">
            <v>0</v>
          </cell>
          <cell r="H8">
            <v>10.25</v>
          </cell>
          <cell r="I8">
            <v>1.3</v>
          </cell>
          <cell r="J8">
            <v>8.3000000000000007</v>
          </cell>
          <cell r="K8">
            <v>2</v>
          </cell>
          <cell r="L8">
            <v>0</v>
          </cell>
          <cell r="M8">
            <v>11.600000000000001</v>
          </cell>
          <cell r="R8">
            <v>3</v>
          </cell>
        </row>
        <row r="9">
          <cell r="B9">
            <v>16</v>
          </cell>
          <cell r="C9" t="str">
            <v>Gym Dobřichovice Berušky</v>
          </cell>
          <cell r="D9">
            <v>0.9</v>
          </cell>
          <cell r="E9">
            <v>7.75</v>
          </cell>
          <cell r="F9">
            <v>2</v>
          </cell>
          <cell r="G9">
            <v>0</v>
          </cell>
          <cell r="H9">
            <v>10.65</v>
          </cell>
          <cell r="I9">
            <v>1.4</v>
          </cell>
          <cell r="J9">
            <v>7.95</v>
          </cell>
          <cell r="K9">
            <v>1.9</v>
          </cell>
          <cell r="L9">
            <v>0</v>
          </cell>
          <cell r="M9">
            <v>11.25</v>
          </cell>
          <cell r="R9">
            <v>2</v>
          </cell>
        </row>
        <row r="10">
          <cell r="B10">
            <v>17</v>
          </cell>
          <cell r="C10" t="str">
            <v>FLIK – FLAK Plzeň</v>
          </cell>
          <cell r="D10">
            <v>0.3</v>
          </cell>
          <cell r="E10">
            <v>7.95</v>
          </cell>
          <cell r="F10">
            <v>2</v>
          </cell>
          <cell r="G10">
            <v>0</v>
          </cell>
          <cell r="H10">
            <v>10.25</v>
          </cell>
          <cell r="I10">
            <v>0.8</v>
          </cell>
          <cell r="J10">
            <v>7.45</v>
          </cell>
          <cell r="K10">
            <v>1.5</v>
          </cell>
          <cell r="L10">
            <v>0</v>
          </cell>
          <cell r="M10">
            <v>9.75</v>
          </cell>
          <cell r="R10">
            <v>7</v>
          </cell>
        </row>
        <row r="11">
          <cell r="B11">
            <v>18</v>
          </cell>
          <cell r="C11" t="str">
            <v>GymSport Papoušci</v>
          </cell>
          <cell r="D11">
            <v>0.4</v>
          </cell>
          <cell r="E11">
            <v>6.9</v>
          </cell>
          <cell r="F11">
            <v>1.9</v>
          </cell>
          <cell r="G11">
            <v>0</v>
          </cell>
          <cell r="H11">
            <v>9.2000000000000011</v>
          </cell>
          <cell r="I11">
            <v>0.7</v>
          </cell>
          <cell r="J11">
            <v>7.1</v>
          </cell>
          <cell r="K11">
            <v>2</v>
          </cell>
          <cell r="L11">
            <v>0</v>
          </cell>
          <cell r="M11">
            <v>9.8000000000000007</v>
          </cell>
          <cell r="R11">
            <v>10</v>
          </cell>
        </row>
        <row r="12">
          <cell r="B12">
            <v>19</v>
          </cell>
          <cell r="C12" t="str">
            <v>SK Hradčany</v>
          </cell>
          <cell r="D12">
            <v>0.8</v>
          </cell>
          <cell r="E12">
            <v>8.0500000000000007</v>
          </cell>
          <cell r="F12">
            <v>1.8</v>
          </cell>
          <cell r="G12">
            <v>0</v>
          </cell>
          <cell r="H12">
            <v>10.650000000000002</v>
          </cell>
          <cell r="I12">
            <v>1.4</v>
          </cell>
          <cell r="J12">
            <v>8.35</v>
          </cell>
          <cell r="K12">
            <v>1.4</v>
          </cell>
          <cell r="L12">
            <v>0</v>
          </cell>
          <cell r="M12">
            <v>11.15</v>
          </cell>
          <cell r="R12">
            <v>4</v>
          </cell>
        </row>
        <row r="13">
          <cell r="B13">
            <v>20</v>
          </cell>
          <cell r="C13" t="str">
            <v>TJ SOKOL Řepy</v>
          </cell>
          <cell r="D13">
            <v>0.2</v>
          </cell>
          <cell r="E13">
            <v>6.8</v>
          </cell>
          <cell r="F13">
            <v>1.9</v>
          </cell>
          <cell r="G13">
            <v>0</v>
          </cell>
          <cell r="H13">
            <v>8.9</v>
          </cell>
          <cell r="I13">
            <v>0.9</v>
          </cell>
          <cell r="J13">
            <v>6.9</v>
          </cell>
          <cell r="K13">
            <v>2</v>
          </cell>
          <cell r="L13">
            <v>0</v>
          </cell>
          <cell r="M13">
            <v>9.8000000000000007</v>
          </cell>
          <cell r="R13">
            <v>11</v>
          </cell>
        </row>
        <row r="14">
          <cell r="B14">
            <v>21</v>
          </cell>
          <cell r="C14" t="str">
            <v>TJ Avia Čakovice</v>
          </cell>
          <cell r="D14">
            <v>0.3</v>
          </cell>
          <cell r="E14">
            <v>6</v>
          </cell>
          <cell r="F14">
            <v>2</v>
          </cell>
          <cell r="G14">
            <v>0</v>
          </cell>
          <cell r="H14">
            <v>8.3000000000000007</v>
          </cell>
          <cell r="I14">
            <v>0.6</v>
          </cell>
          <cell r="J14">
            <v>7.65</v>
          </cell>
          <cell r="K14">
            <v>2</v>
          </cell>
          <cell r="L14">
            <v>0</v>
          </cell>
          <cell r="M14">
            <v>10.25</v>
          </cell>
          <cell r="R14">
            <v>12</v>
          </cell>
        </row>
        <row r="15">
          <cell r="B15">
            <v>22</v>
          </cell>
          <cell r="C15" t="str">
            <v>TJ Sokol Příbram</v>
          </cell>
          <cell r="D15">
            <v>0.3</v>
          </cell>
          <cell r="E15">
            <v>6.65</v>
          </cell>
          <cell r="F15">
            <v>1.6</v>
          </cell>
          <cell r="G15">
            <v>0</v>
          </cell>
          <cell r="H15">
            <v>8.5500000000000007</v>
          </cell>
          <cell r="I15">
            <v>1.3</v>
          </cell>
          <cell r="J15">
            <v>7.65</v>
          </cell>
          <cell r="K15">
            <v>2</v>
          </cell>
          <cell r="L15">
            <v>0</v>
          </cell>
          <cell r="M15">
            <v>10.950000000000001</v>
          </cell>
          <cell r="R15">
            <v>8</v>
          </cell>
        </row>
        <row r="16">
          <cell r="B16">
            <v>23</v>
          </cell>
          <cell r="C16" t="str">
            <v>TVT Motion</v>
          </cell>
          <cell r="D16">
            <v>0.6</v>
          </cell>
          <cell r="E16">
            <v>5.9</v>
          </cell>
          <cell r="F16">
            <v>1.5</v>
          </cell>
          <cell r="G16">
            <v>0</v>
          </cell>
          <cell r="H16">
            <v>8</v>
          </cell>
          <cell r="I16">
            <v>1.1000000000000001</v>
          </cell>
          <cell r="J16">
            <v>7.5</v>
          </cell>
          <cell r="K16">
            <v>1.7</v>
          </cell>
          <cell r="L16">
            <v>0</v>
          </cell>
          <cell r="M16">
            <v>10.299999999999999</v>
          </cell>
          <cell r="R16">
            <v>13</v>
          </cell>
        </row>
        <row r="17">
          <cell r="B17">
            <v>24</v>
          </cell>
          <cell r="C17" t="str">
            <v>GYM CLUB REDA</v>
          </cell>
          <cell r="D17">
            <v>0.4</v>
          </cell>
          <cell r="E17">
            <v>6.6</v>
          </cell>
          <cell r="F17">
            <v>1.8</v>
          </cell>
          <cell r="G17">
            <v>0</v>
          </cell>
          <cell r="H17">
            <v>8.8000000000000007</v>
          </cell>
          <cell r="I17">
            <v>1</v>
          </cell>
          <cell r="J17">
            <v>7.6</v>
          </cell>
          <cell r="K17">
            <v>1.8</v>
          </cell>
          <cell r="L17">
            <v>0</v>
          </cell>
          <cell r="M17">
            <v>10.4</v>
          </cell>
          <cell r="R17">
            <v>9</v>
          </cell>
        </row>
        <row r="18">
          <cell r="H18">
            <v>0</v>
          </cell>
          <cell r="M18">
            <v>0</v>
          </cell>
          <cell r="R18">
            <v>15</v>
          </cell>
        </row>
        <row r="19">
          <cell r="H19">
            <v>0</v>
          </cell>
          <cell r="M19">
            <v>0</v>
          </cell>
          <cell r="R19">
            <v>15</v>
          </cell>
        </row>
        <row r="20">
          <cell r="H20">
            <v>0</v>
          </cell>
          <cell r="M20">
            <v>0</v>
          </cell>
          <cell r="R20">
            <v>15</v>
          </cell>
        </row>
      </sheetData>
      <sheetData sheetId="3">
        <row r="4">
          <cell r="B4">
            <v>36</v>
          </cell>
          <cell r="C4" t="str">
            <v>T.J. Sokol Plzeň-Doubravka</v>
          </cell>
          <cell r="D4">
            <v>0.9</v>
          </cell>
          <cell r="E4">
            <v>7.8</v>
          </cell>
          <cell r="F4">
            <v>2</v>
          </cell>
          <cell r="G4">
            <v>0</v>
          </cell>
          <cell r="H4">
            <v>10.7</v>
          </cell>
          <cell r="I4">
            <v>1.9</v>
          </cell>
          <cell r="J4">
            <v>7.35</v>
          </cell>
          <cell r="K4">
            <v>2</v>
          </cell>
          <cell r="L4">
            <v>0</v>
          </cell>
          <cell r="M4">
            <v>11.25</v>
          </cell>
          <cell r="R4">
            <v>4</v>
          </cell>
        </row>
        <row r="5">
          <cell r="B5">
            <v>37</v>
          </cell>
          <cell r="C5" t="str">
            <v>GYM CLUB REDA</v>
          </cell>
          <cell r="D5">
            <v>1.4</v>
          </cell>
          <cell r="E5">
            <v>7.25</v>
          </cell>
          <cell r="F5">
            <v>2</v>
          </cell>
          <cell r="G5">
            <v>0</v>
          </cell>
          <cell r="H5">
            <v>10.65</v>
          </cell>
          <cell r="I5">
            <v>1.9</v>
          </cell>
          <cell r="J5">
            <v>7.3</v>
          </cell>
          <cell r="K5">
            <v>2</v>
          </cell>
          <cell r="L5">
            <v>0</v>
          </cell>
          <cell r="M5">
            <v>11.2</v>
          </cell>
          <cell r="R5">
            <v>5</v>
          </cell>
        </row>
        <row r="6">
          <cell r="B6">
            <v>38</v>
          </cell>
          <cell r="C6" t="str">
            <v>Gymnastika Říčany</v>
          </cell>
          <cell r="D6">
            <v>1.65</v>
          </cell>
          <cell r="E6">
            <v>6.9</v>
          </cell>
          <cell r="F6">
            <v>2</v>
          </cell>
          <cell r="G6">
            <v>0</v>
          </cell>
          <cell r="H6">
            <v>10.55</v>
          </cell>
          <cell r="I6">
            <v>2.1</v>
          </cell>
          <cell r="J6">
            <v>7.45</v>
          </cell>
          <cell r="K6">
            <v>2</v>
          </cell>
          <cell r="L6">
            <v>0</v>
          </cell>
          <cell r="M6">
            <v>11.55</v>
          </cell>
          <cell r="R6">
            <v>3</v>
          </cell>
        </row>
        <row r="7">
          <cell r="B7">
            <v>39</v>
          </cell>
          <cell r="C7" t="str">
            <v>Gym Dobřichovice Vrtulky</v>
          </cell>
          <cell r="D7">
            <v>2.2000000000000002</v>
          </cell>
          <cell r="E7">
            <v>7.7</v>
          </cell>
          <cell r="F7">
            <v>2</v>
          </cell>
          <cell r="G7">
            <v>0</v>
          </cell>
          <cell r="H7">
            <v>11.9</v>
          </cell>
          <cell r="I7">
            <v>2.8</v>
          </cell>
          <cell r="J7">
            <v>7.1</v>
          </cell>
          <cell r="K7">
            <v>2</v>
          </cell>
          <cell r="L7">
            <v>0</v>
          </cell>
          <cell r="M7">
            <v>11.899999999999999</v>
          </cell>
          <cell r="R7">
            <v>1</v>
          </cell>
        </row>
        <row r="8">
          <cell r="B8">
            <v>40</v>
          </cell>
          <cell r="C8" t="str">
            <v>Sokol Řeporyje Gymstar</v>
          </cell>
          <cell r="D8">
            <v>1.8</v>
          </cell>
          <cell r="E8">
            <v>7.55</v>
          </cell>
          <cell r="F8">
            <v>2</v>
          </cell>
          <cell r="G8">
            <v>0</v>
          </cell>
          <cell r="H8">
            <v>11.35</v>
          </cell>
          <cell r="I8">
            <v>2.2999999999999998</v>
          </cell>
          <cell r="J8">
            <v>7.75</v>
          </cell>
          <cell r="K8">
            <v>2</v>
          </cell>
          <cell r="L8">
            <v>0</v>
          </cell>
          <cell r="M8">
            <v>12.05</v>
          </cell>
          <cell r="R8">
            <v>2</v>
          </cell>
        </row>
        <row r="9">
          <cell r="B9">
            <v>41</v>
          </cell>
          <cell r="C9" t="str">
            <v>T.J. Sokol Pyšely</v>
          </cell>
          <cell r="D9">
            <v>1.5</v>
          </cell>
          <cell r="E9">
            <v>7.1</v>
          </cell>
          <cell r="F9">
            <v>2</v>
          </cell>
          <cell r="G9">
            <v>0</v>
          </cell>
          <cell r="H9">
            <v>10.6</v>
          </cell>
          <cell r="I9">
            <v>2.1</v>
          </cell>
          <cell r="J9">
            <v>6.85</v>
          </cell>
          <cell r="K9">
            <v>2</v>
          </cell>
          <cell r="L9">
            <v>0</v>
          </cell>
          <cell r="M9">
            <v>10.95</v>
          </cell>
          <cell r="R9">
            <v>6</v>
          </cell>
        </row>
        <row r="10">
          <cell r="H10">
            <v>0</v>
          </cell>
          <cell r="M10">
            <v>0</v>
          </cell>
          <cell r="R10">
            <v>7</v>
          </cell>
        </row>
        <row r="11">
          <cell r="H11">
            <v>0</v>
          </cell>
          <cell r="M11">
            <v>0</v>
          </cell>
          <cell r="R11">
            <v>7</v>
          </cell>
        </row>
        <row r="12">
          <cell r="H12">
            <v>0</v>
          </cell>
          <cell r="M12">
            <v>0</v>
          </cell>
          <cell r="R12">
            <v>7</v>
          </cell>
        </row>
        <row r="13">
          <cell r="H13">
            <v>0</v>
          </cell>
          <cell r="M13">
            <v>0</v>
          </cell>
          <cell r="R13">
            <v>7</v>
          </cell>
        </row>
        <row r="14">
          <cell r="H14">
            <v>0</v>
          </cell>
          <cell r="M14">
            <v>0</v>
          </cell>
          <cell r="R14">
            <v>7</v>
          </cell>
        </row>
        <row r="15">
          <cell r="H15">
            <v>0</v>
          </cell>
          <cell r="M15">
            <v>0</v>
          </cell>
          <cell r="R15">
            <v>7</v>
          </cell>
        </row>
        <row r="16">
          <cell r="H16">
            <v>0</v>
          </cell>
          <cell r="M16">
            <v>0</v>
          </cell>
          <cell r="R16">
            <v>7</v>
          </cell>
        </row>
        <row r="17">
          <cell r="H17">
            <v>0</v>
          </cell>
          <cell r="M17">
            <v>0</v>
          </cell>
          <cell r="R17">
            <v>7</v>
          </cell>
        </row>
        <row r="18">
          <cell r="H18">
            <v>0</v>
          </cell>
          <cell r="M18">
            <v>0</v>
          </cell>
          <cell r="R18">
            <v>7</v>
          </cell>
        </row>
        <row r="19">
          <cell r="H19">
            <v>0</v>
          </cell>
          <cell r="M19">
            <v>0</v>
          </cell>
          <cell r="R19">
            <v>7</v>
          </cell>
        </row>
        <row r="20">
          <cell r="H20">
            <v>0</v>
          </cell>
          <cell r="M20">
            <v>0</v>
          </cell>
          <cell r="R20">
            <v>7</v>
          </cell>
        </row>
        <row r="21">
          <cell r="H21">
            <v>0</v>
          </cell>
          <cell r="M21">
            <v>0</v>
          </cell>
          <cell r="R21">
            <v>7</v>
          </cell>
        </row>
        <row r="22">
          <cell r="H22">
            <v>0</v>
          </cell>
          <cell r="M22">
            <v>0</v>
          </cell>
          <cell r="R22">
            <v>7</v>
          </cell>
        </row>
        <row r="23">
          <cell r="H23">
            <v>0</v>
          </cell>
          <cell r="M23">
            <v>0</v>
          </cell>
          <cell r="R23">
            <v>7</v>
          </cell>
        </row>
      </sheetData>
      <sheetData sheetId="4">
        <row r="4">
          <cell r="B4">
            <v>25</v>
          </cell>
          <cell r="C4" t="str">
            <v>TG Slavkov u Brna</v>
          </cell>
          <cell r="D4">
            <v>1</v>
          </cell>
          <cell r="E4">
            <v>6.25</v>
          </cell>
          <cell r="F4">
            <v>2</v>
          </cell>
          <cell r="G4">
            <v>0</v>
          </cell>
          <cell r="H4">
            <v>9.25</v>
          </cell>
          <cell r="I4">
            <v>1</v>
          </cell>
          <cell r="J4">
            <v>7.55</v>
          </cell>
          <cell r="K4">
            <v>2</v>
          </cell>
          <cell r="L4">
            <v>0</v>
          </cell>
          <cell r="M4">
            <v>10.55</v>
          </cell>
          <cell r="R4">
            <v>9</v>
          </cell>
        </row>
        <row r="5">
          <cell r="B5">
            <v>26</v>
          </cell>
          <cell r="C5" t="str">
            <v>Gym Dobřichovice Tygříci</v>
          </cell>
          <cell r="D5">
            <v>1</v>
          </cell>
          <cell r="E5">
            <v>7.45</v>
          </cell>
          <cell r="F5">
            <v>2</v>
          </cell>
          <cell r="G5">
            <v>0</v>
          </cell>
          <cell r="H5">
            <v>10.45</v>
          </cell>
          <cell r="I5">
            <v>1.6</v>
          </cell>
          <cell r="J5">
            <v>7.8</v>
          </cell>
          <cell r="K5">
            <v>2</v>
          </cell>
          <cell r="L5">
            <v>0</v>
          </cell>
          <cell r="M5">
            <v>11.4</v>
          </cell>
          <cell r="R5">
            <v>2</v>
          </cell>
        </row>
        <row r="6">
          <cell r="B6">
            <v>27</v>
          </cell>
          <cell r="C6" t="str">
            <v>Gymnastika Dobříš</v>
          </cell>
          <cell r="D6">
            <v>1.1000000000000001</v>
          </cell>
          <cell r="E6">
            <v>7.15</v>
          </cell>
          <cell r="F6">
            <v>2</v>
          </cell>
          <cell r="G6">
            <v>0</v>
          </cell>
          <cell r="H6">
            <v>10.25</v>
          </cell>
          <cell r="I6">
            <v>1.6</v>
          </cell>
          <cell r="J6">
            <v>7.5</v>
          </cell>
          <cell r="K6">
            <v>2</v>
          </cell>
          <cell r="L6">
            <v>0</v>
          </cell>
          <cell r="M6">
            <v>11.1</v>
          </cell>
          <cell r="R6">
            <v>5</v>
          </cell>
        </row>
        <row r="7">
          <cell r="B7">
            <v>28</v>
          </cell>
          <cell r="C7" t="str">
            <v>GymSport Světlušky</v>
          </cell>
          <cell r="D7">
            <v>1</v>
          </cell>
          <cell r="E7">
            <v>7.75</v>
          </cell>
          <cell r="F7">
            <v>2</v>
          </cell>
          <cell r="G7">
            <v>0</v>
          </cell>
          <cell r="H7">
            <v>10.75</v>
          </cell>
          <cell r="I7">
            <v>1.6</v>
          </cell>
          <cell r="J7">
            <v>7.45</v>
          </cell>
          <cell r="K7">
            <v>2</v>
          </cell>
          <cell r="L7">
            <v>0</v>
          </cell>
          <cell r="M7">
            <v>11.05</v>
          </cell>
          <cell r="R7">
            <v>3</v>
          </cell>
        </row>
        <row r="8">
          <cell r="B8">
            <v>29</v>
          </cell>
          <cell r="C8" t="str">
            <v>SK Hradčany</v>
          </cell>
          <cell r="D8">
            <v>0.7</v>
          </cell>
          <cell r="E8">
            <v>7.5</v>
          </cell>
          <cell r="F8">
            <v>2</v>
          </cell>
          <cell r="G8">
            <v>0</v>
          </cell>
          <cell r="H8">
            <v>10.199999999999999</v>
          </cell>
          <cell r="I8">
            <v>1.4</v>
          </cell>
          <cell r="J8">
            <v>6.95</v>
          </cell>
          <cell r="K8">
            <v>2</v>
          </cell>
          <cell r="L8">
            <v>0</v>
          </cell>
          <cell r="M8">
            <v>10.35</v>
          </cell>
          <cell r="R8">
            <v>7</v>
          </cell>
        </row>
        <row r="9">
          <cell r="B9">
            <v>30</v>
          </cell>
          <cell r="C9" t="str">
            <v>TJ Sokol Řepy HK</v>
          </cell>
          <cell r="D9">
            <v>0.4</v>
          </cell>
          <cell r="E9">
            <v>6.25</v>
          </cell>
          <cell r="F9">
            <v>1.7</v>
          </cell>
          <cell r="G9">
            <v>0</v>
          </cell>
          <cell r="H9">
            <v>8.35</v>
          </cell>
          <cell r="I9">
            <v>1.2</v>
          </cell>
          <cell r="J9">
            <v>7.2</v>
          </cell>
          <cell r="K9">
            <v>2</v>
          </cell>
          <cell r="L9">
            <v>0</v>
          </cell>
          <cell r="M9">
            <v>10.4</v>
          </cell>
          <cell r="R9">
            <v>10</v>
          </cell>
        </row>
        <row r="10">
          <cell r="B10">
            <v>31</v>
          </cell>
          <cell r="C10" t="str">
            <v>GYM CLUB REDA</v>
          </cell>
          <cell r="D10">
            <v>1.3</v>
          </cell>
          <cell r="E10">
            <v>7.45</v>
          </cell>
          <cell r="F10">
            <v>2</v>
          </cell>
          <cell r="G10">
            <v>0</v>
          </cell>
          <cell r="H10">
            <v>10.75</v>
          </cell>
          <cell r="I10">
            <v>1.5</v>
          </cell>
          <cell r="J10">
            <v>7.8</v>
          </cell>
          <cell r="K10">
            <v>1.9</v>
          </cell>
          <cell r="L10">
            <v>0</v>
          </cell>
          <cell r="M10">
            <v>11.200000000000001</v>
          </cell>
          <cell r="R10">
            <v>1</v>
          </cell>
        </row>
        <row r="11">
          <cell r="B11">
            <v>32</v>
          </cell>
          <cell r="C11" t="str">
            <v>T.J. Sokol Pyšely</v>
          </cell>
          <cell r="D11">
            <v>0.7</v>
          </cell>
          <cell r="E11">
            <v>7.05</v>
          </cell>
          <cell r="F11">
            <v>2</v>
          </cell>
          <cell r="G11">
            <v>0</v>
          </cell>
          <cell r="H11">
            <v>9.75</v>
          </cell>
          <cell r="I11">
            <v>1.4</v>
          </cell>
          <cell r="J11">
            <v>6.85</v>
          </cell>
          <cell r="K11">
            <v>2</v>
          </cell>
          <cell r="L11">
            <v>0</v>
          </cell>
          <cell r="M11">
            <v>10.25</v>
          </cell>
          <cell r="R11">
            <v>8</v>
          </cell>
        </row>
        <row r="12">
          <cell r="B12">
            <v>33</v>
          </cell>
          <cell r="C12" t="str">
            <v>Tj Sokol Senohraby – Tygřice</v>
          </cell>
          <cell r="D12">
            <v>1</v>
          </cell>
          <cell r="E12">
            <v>7.15</v>
          </cell>
          <cell r="F12">
            <v>2</v>
          </cell>
          <cell r="G12">
            <v>0</v>
          </cell>
          <cell r="H12">
            <v>10.15</v>
          </cell>
          <cell r="I12">
            <v>1.7</v>
          </cell>
          <cell r="J12">
            <v>7.55</v>
          </cell>
          <cell r="K12">
            <v>2</v>
          </cell>
          <cell r="L12">
            <v>0</v>
          </cell>
          <cell r="M12">
            <v>11.25</v>
          </cell>
          <cell r="R12">
            <v>4</v>
          </cell>
        </row>
        <row r="13">
          <cell r="B13">
            <v>34</v>
          </cell>
          <cell r="C13" t="str">
            <v>FLIK – FLAK Plzeň</v>
          </cell>
          <cell r="D13">
            <v>0.9</v>
          </cell>
          <cell r="E13">
            <v>7.2</v>
          </cell>
          <cell r="F13">
            <v>2</v>
          </cell>
          <cell r="G13">
            <v>0</v>
          </cell>
          <cell r="H13">
            <v>10.1</v>
          </cell>
          <cell r="I13">
            <v>1.4</v>
          </cell>
          <cell r="J13">
            <v>7.15</v>
          </cell>
          <cell r="K13">
            <v>2</v>
          </cell>
          <cell r="L13">
            <v>0</v>
          </cell>
          <cell r="M13">
            <v>10.55</v>
          </cell>
          <cell r="R13">
            <v>6</v>
          </cell>
        </row>
        <row r="14">
          <cell r="B14">
            <v>35</v>
          </cell>
          <cell r="C14" t="str">
            <v>Sokol Řeporyje Gymstar</v>
          </cell>
          <cell r="H14">
            <v>0</v>
          </cell>
          <cell r="M14">
            <v>0</v>
          </cell>
          <cell r="R14">
            <v>11</v>
          </cell>
        </row>
        <row r="15">
          <cell r="H15">
            <v>0</v>
          </cell>
          <cell r="M15">
            <v>0</v>
          </cell>
          <cell r="R15">
            <v>11</v>
          </cell>
        </row>
        <row r="16">
          <cell r="H16">
            <v>0</v>
          </cell>
          <cell r="M16">
            <v>0</v>
          </cell>
          <cell r="R16">
            <v>11</v>
          </cell>
        </row>
        <row r="17">
          <cell r="H17">
            <v>0</v>
          </cell>
          <cell r="M17">
            <v>0</v>
          </cell>
          <cell r="R17">
            <v>11</v>
          </cell>
        </row>
        <row r="18">
          <cell r="H18">
            <v>0</v>
          </cell>
          <cell r="M18">
            <v>0</v>
          </cell>
          <cell r="R18">
            <v>11</v>
          </cell>
        </row>
        <row r="19">
          <cell r="H19">
            <v>0</v>
          </cell>
          <cell r="M19">
            <v>0</v>
          </cell>
          <cell r="R19">
            <v>11</v>
          </cell>
        </row>
        <row r="20">
          <cell r="H20">
            <v>0</v>
          </cell>
          <cell r="M20">
            <v>0</v>
          </cell>
          <cell r="R20">
            <v>11</v>
          </cell>
        </row>
        <row r="21">
          <cell r="H21">
            <v>0</v>
          </cell>
          <cell r="M21">
            <v>0</v>
          </cell>
          <cell r="R21">
            <v>11</v>
          </cell>
        </row>
        <row r="22">
          <cell r="H22">
            <v>0</v>
          </cell>
          <cell r="M22">
            <v>0</v>
          </cell>
          <cell r="R22">
            <v>11</v>
          </cell>
        </row>
        <row r="23">
          <cell r="H23">
            <v>0</v>
          </cell>
          <cell r="M23">
            <v>0</v>
          </cell>
          <cell r="R23">
            <v>11</v>
          </cell>
        </row>
      </sheetData>
      <sheetData sheetId="5">
        <row r="4">
          <cell r="B4">
            <v>1</v>
          </cell>
          <cell r="C4" t="str">
            <v>TJ Svitavy</v>
          </cell>
          <cell r="D4">
            <v>2.2999999999999998</v>
          </cell>
          <cell r="E4">
            <v>7.65</v>
          </cell>
          <cell r="F4">
            <v>1.85</v>
          </cell>
          <cell r="G4">
            <v>0</v>
          </cell>
          <cell r="H4">
            <v>11.799999999999999</v>
          </cell>
          <cell r="I4">
            <v>3.4</v>
          </cell>
          <cell r="J4">
            <v>6.05</v>
          </cell>
          <cell r="K4">
            <v>1.6</v>
          </cell>
          <cell r="L4">
            <v>0</v>
          </cell>
          <cell r="M4">
            <v>11.049999999999999</v>
          </cell>
          <cell r="R4">
            <v>4</v>
          </cell>
        </row>
        <row r="5">
          <cell r="B5">
            <v>2</v>
          </cell>
          <cell r="C5" t="str">
            <v>T.J. Sokol Plzeň-Doubravka</v>
          </cell>
          <cell r="D5">
            <v>2.2000000000000002</v>
          </cell>
          <cell r="E5">
            <v>7.6</v>
          </cell>
          <cell r="F5">
            <v>1.9</v>
          </cell>
          <cell r="G5">
            <v>0</v>
          </cell>
          <cell r="H5">
            <v>11.700000000000001</v>
          </cell>
          <cell r="I5">
            <v>3.2</v>
          </cell>
          <cell r="J5">
            <v>6.4</v>
          </cell>
          <cell r="K5">
            <v>1.9</v>
          </cell>
          <cell r="L5">
            <v>0</v>
          </cell>
          <cell r="M5">
            <v>11.500000000000002</v>
          </cell>
          <cell r="R5">
            <v>1</v>
          </cell>
        </row>
        <row r="6">
          <cell r="B6">
            <v>3</v>
          </cell>
          <cell r="C6" t="str">
            <v>Gymnastika Dobříš</v>
          </cell>
          <cell r="D6">
            <v>2.2000000000000002</v>
          </cell>
          <cell r="E6">
            <v>7</v>
          </cell>
          <cell r="F6">
            <v>1.3</v>
          </cell>
          <cell r="G6">
            <v>0</v>
          </cell>
          <cell r="H6">
            <v>10.5</v>
          </cell>
          <cell r="I6">
            <v>2.9</v>
          </cell>
          <cell r="J6">
            <v>6.45</v>
          </cell>
          <cell r="K6">
            <v>1.5</v>
          </cell>
          <cell r="L6">
            <v>0</v>
          </cell>
          <cell r="M6">
            <v>10.85</v>
          </cell>
          <cell r="R6">
            <v>5</v>
          </cell>
        </row>
        <row r="7">
          <cell r="B7">
            <v>4</v>
          </cell>
          <cell r="C7" t="str">
            <v>GT Šestajovice</v>
          </cell>
          <cell r="D7">
            <v>2.2000000000000002</v>
          </cell>
          <cell r="E7">
            <v>6.25</v>
          </cell>
          <cell r="F7">
            <v>1.8</v>
          </cell>
          <cell r="G7">
            <v>0</v>
          </cell>
          <cell r="H7">
            <v>10.25</v>
          </cell>
          <cell r="I7">
            <v>2.2000000000000002</v>
          </cell>
          <cell r="J7">
            <v>5.75</v>
          </cell>
          <cell r="K7">
            <v>2</v>
          </cell>
          <cell r="L7">
            <v>0</v>
          </cell>
          <cell r="M7">
            <v>9.9499999999999993</v>
          </cell>
          <cell r="R7">
            <v>8</v>
          </cell>
        </row>
        <row r="8">
          <cell r="B8">
            <v>5</v>
          </cell>
          <cell r="C8" t="str">
            <v>GymSport Včeličky</v>
          </cell>
          <cell r="D8">
            <v>2.1</v>
          </cell>
          <cell r="E8">
            <v>6.9</v>
          </cell>
          <cell r="F8">
            <v>1.9</v>
          </cell>
          <cell r="G8">
            <v>0</v>
          </cell>
          <cell r="H8">
            <v>10.9</v>
          </cell>
          <cell r="I8">
            <v>3.1</v>
          </cell>
          <cell r="J8">
            <v>5.3</v>
          </cell>
          <cell r="K8">
            <v>1.4</v>
          </cell>
          <cell r="L8">
            <v>0</v>
          </cell>
          <cell r="M8">
            <v>9.8000000000000007</v>
          </cell>
          <cell r="R8">
            <v>6</v>
          </cell>
        </row>
        <row r="9">
          <cell r="B9">
            <v>6</v>
          </cell>
          <cell r="C9" t="str">
            <v>SK Hradčany</v>
          </cell>
          <cell r="D9">
            <v>1.6</v>
          </cell>
          <cell r="E9">
            <v>7.1</v>
          </cell>
          <cell r="F9">
            <v>2</v>
          </cell>
          <cell r="G9">
            <v>0</v>
          </cell>
          <cell r="H9">
            <v>10.7</v>
          </cell>
          <cell r="I9">
            <v>2.4</v>
          </cell>
          <cell r="J9">
            <v>5.45</v>
          </cell>
          <cell r="K9">
            <v>1.9</v>
          </cell>
          <cell r="L9">
            <v>0</v>
          </cell>
          <cell r="M9">
            <v>9.75</v>
          </cell>
          <cell r="R9">
            <v>7</v>
          </cell>
        </row>
        <row r="10">
          <cell r="B10">
            <v>7</v>
          </cell>
          <cell r="C10" t="str">
            <v>TG Slavkov u Brna</v>
          </cell>
          <cell r="D10">
            <v>1.7</v>
          </cell>
          <cell r="E10">
            <v>5.4</v>
          </cell>
          <cell r="F10">
            <v>1.8</v>
          </cell>
          <cell r="G10">
            <v>0</v>
          </cell>
          <cell r="H10">
            <v>8.9</v>
          </cell>
          <cell r="I10">
            <v>2</v>
          </cell>
          <cell r="J10">
            <v>6.6</v>
          </cell>
          <cell r="K10">
            <v>1.8</v>
          </cell>
          <cell r="L10">
            <v>0</v>
          </cell>
          <cell r="M10">
            <v>10.4</v>
          </cell>
          <cell r="R10">
            <v>9</v>
          </cell>
        </row>
        <row r="11">
          <cell r="B11">
            <v>8</v>
          </cell>
          <cell r="C11" t="str">
            <v>Gym Dobřichovice Vrtule</v>
          </cell>
          <cell r="D11">
            <v>2.5</v>
          </cell>
          <cell r="E11">
            <v>7.5</v>
          </cell>
          <cell r="F11">
            <v>1.9</v>
          </cell>
          <cell r="G11">
            <v>0</v>
          </cell>
          <cell r="H11">
            <v>11.9</v>
          </cell>
          <cell r="I11">
            <v>3.5</v>
          </cell>
          <cell r="J11">
            <v>5.625</v>
          </cell>
          <cell r="K11">
            <v>2</v>
          </cell>
          <cell r="L11">
            <v>0</v>
          </cell>
          <cell r="M11">
            <v>11.125</v>
          </cell>
          <cell r="R11">
            <v>3</v>
          </cell>
        </row>
        <row r="12">
          <cell r="B12">
            <v>9</v>
          </cell>
          <cell r="C12" t="str">
            <v>TJ Sokol Řepy HK</v>
          </cell>
          <cell r="H12">
            <v>0</v>
          </cell>
          <cell r="M12">
            <v>0</v>
          </cell>
          <cell r="R12">
            <v>10</v>
          </cell>
        </row>
        <row r="13">
          <cell r="B13">
            <v>10</v>
          </cell>
          <cell r="C13" t="str">
            <v>GYM CLUB REDA</v>
          </cell>
          <cell r="D13">
            <v>2.35</v>
          </cell>
          <cell r="E13">
            <v>7.6</v>
          </cell>
          <cell r="F13">
            <v>2</v>
          </cell>
          <cell r="G13">
            <v>0</v>
          </cell>
          <cell r="H13">
            <v>11.95</v>
          </cell>
          <cell r="I13">
            <v>3</v>
          </cell>
          <cell r="J13">
            <v>6.45</v>
          </cell>
          <cell r="K13">
            <v>1.7</v>
          </cell>
          <cell r="L13">
            <v>0</v>
          </cell>
          <cell r="M13">
            <v>11.149999999999999</v>
          </cell>
          <cell r="R13">
            <v>2</v>
          </cell>
        </row>
        <row r="14">
          <cell r="H14">
            <v>0</v>
          </cell>
          <cell r="M14">
            <v>0</v>
          </cell>
          <cell r="R14">
            <v>10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E9696-3F16-4041-85B6-281D9A17267A}">
  <dimension ref="B1:O11"/>
  <sheetViews>
    <sheetView workbookViewId="0">
      <selection activeCell="D17" sqref="D17"/>
    </sheetView>
  </sheetViews>
  <sheetFormatPr defaultRowHeight="14.5" x14ac:dyDescent="0.35"/>
  <cols>
    <col min="4" max="4" width="25.1796875" customWidth="1"/>
  </cols>
  <sheetData>
    <row r="1" spans="2:15" ht="15" thickBot="1" x14ac:dyDescent="0.4"/>
    <row r="2" spans="2:15" ht="21" x14ac:dyDescent="0.5">
      <c r="B2" s="1" t="s">
        <v>0</v>
      </c>
      <c r="C2" s="2" t="s">
        <v>1</v>
      </c>
      <c r="D2" s="2" t="s">
        <v>2</v>
      </c>
      <c r="E2" s="3" t="s">
        <v>3</v>
      </c>
      <c r="F2" s="3"/>
      <c r="G2" s="3"/>
      <c r="H2" s="3"/>
      <c r="I2" s="3"/>
      <c r="J2" s="3" t="s">
        <v>4</v>
      </c>
      <c r="K2" s="3"/>
      <c r="L2" s="3"/>
      <c r="M2" s="3"/>
      <c r="N2" s="3"/>
      <c r="O2" s="4"/>
    </row>
    <row r="3" spans="2:15" x14ac:dyDescent="0.35">
      <c r="B3" s="5"/>
      <c r="C3" s="6"/>
      <c r="D3" s="6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8" t="s">
        <v>10</v>
      </c>
    </row>
    <row r="4" spans="2:15" x14ac:dyDescent="0.35">
      <c r="B4" s="9">
        <f>_xlfn.XLOOKUP(1, [1]Mimi!$R$4:$R$13, [1]Mimi!$R$4:$R$13)</f>
        <v>1</v>
      </c>
      <c r="C4" s="10">
        <f>_xlfn.XLOOKUP(1, [1]Mimi!$R$4:$R$13, [1]Mimi!B$4:B$13)</f>
        <v>47</v>
      </c>
      <c r="D4" s="10" t="str">
        <f>_xlfn.XLOOKUP(1, [1]Mimi!$R$4:$R$13, [1]Mimi!C$4:C$13)</f>
        <v>Gymnastika Říčany</v>
      </c>
      <c r="E4" s="11">
        <f>_xlfn.XLOOKUP(1, [1]Mimi!$R$4:$R$13, [1]Mimi!D$4:D$13)</f>
        <v>0.2</v>
      </c>
      <c r="F4" s="11">
        <f>_xlfn.XLOOKUP(1, [1]Mimi!$R$4:$R$13, [1]Mimi!E$4:E$13)</f>
        <v>8.1</v>
      </c>
      <c r="G4" s="11">
        <f>_xlfn.XLOOKUP(1, [1]Mimi!$R$4:$R$13, [1]Mimi!F$4:F$13)</f>
        <v>2</v>
      </c>
      <c r="H4" s="11">
        <f>_xlfn.XLOOKUP(1, [1]Mimi!$R$4:$R$13, [1]Mimi!G$4:G$13)</f>
        <v>0</v>
      </c>
      <c r="I4" s="13">
        <f>_xlfn.XLOOKUP(1, [1]Mimi!$R$4:$R$13, [1]Mimi!H$4:H$13)</f>
        <v>10.299999999999999</v>
      </c>
      <c r="J4" s="11">
        <f>_xlfn.XLOOKUP(1, [1]Mimi!$R$4:$R$13, [1]Mimi!I$4:I$13)</f>
        <v>1.1000000000000001</v>
      </c>
      <c r="K4" s="11">
        <f>_xlfn.XLOOKUP(1, [1]Mimi!$R$4:$R$13, [1]Mimi!J$4:J$13)</f>
        <v>8</v>
      </c>
      <c r="L4" s="11">
        <f>_xlfn.XLOOKUP(1, [1]Mimi!$R$4:$R$13, [1]Mimi!K$4:K$13)</f>
        <v>2</v>
      </c>
      <c r="M4" s="11">
        <f>_xlfn.XLOOKUP(1, [1]Mimi!$R$4:$R$13, [1]Mimi!L$4:L$13)</f>
        <v>0</v>
      </c>
      <c r="N4" s="13">
        <f>_xlfn.XLOOKUP(1, [1]Mimi!$R$4:$R$13, [1]Mimi!M$4:M$13)</f>
        <v>11.1</v>
      </c>
      <c r="O4" s="12">
        <f t="shared" ref="O4:O11" si="0">SUM(I4+N4)</f>
        <v>21.4</v>
      </c>
    </row>
    <row r="5" spans="2:15" x14ac:dyDescent="0.35">
      <c r="B5" s="9">
        <f>_xlfn.XLOOKUP(2, [1]Mimi!$R$4:$R$13, [1]Mimi!$R$4:$R$13)</f>
        <v>2</v>
      </c>
      <c r="C5" s="10">
        <f>_xlfn.XLOOKUP(2, [1]Mimi!$R$4:$R$13, [1]Mimi!B$4:B$13)</f>
        <v>43</v>
      </c>
      <c r="D5" s="10" t="str">
        <f>_xlfn.XLOOKUP(2, [1]Mimi!$R$4:$R$13, [1]Mimi!C$4:C$13)</f>
        <v>Gym Dobřichovice Koťátka</v>
      </c>
      <c r="E5" s="11">
        <f>_xlfn.XLOOKUP(2, [1]Mimi!$R$4:$R$13, [1]Mimi!D$4:D$13)</f>
        <v>0.2</v>
      </c>
      <c r="F5" s="11">
        <f>_xlfn.XLOOKUP(2, [1]Mimi!$R$4:$R$13, [1]Mimi!E$4:E$13)</f>
        <v>7</v>
      </c>
      <c r="G5" s="11">
        <f>_xlfn.XLOOKUP(2, [1]Mimi!$R$4:$R$13, [1]Mimi!F$4:F$13)</f>
        <v>2</v>
      </c>
      <c r="H5" s="11">
        <f>_xlfn.XLOOKUP(2, [1]Mimi!$R$4:$R$13, [1]Mimi!G$4:G$13)</f>
        <v>0</v>
      </c>
      <c r="I5" s="13">
        <f>_xlfn.XLOOKUP(2, [1]Mimi!$R$4:$R$13, [1]Mimi!H$4:H$13)</f>
        <v>9.1999999999999993</v>
      </c>
      <c r="J5" s="11">
        <f>_xlfn.XLOOKUP(2, [1]Mimi!$R$4:$R$13, [1]Mimi!I$4:I$13)</f>
        <v>0.7</v>
      </c>
      <c r="K5" s="11">
        <f>_xlfn.XLOOKUP(2, [1]Mimi!$R$4:$R$13, [1]Mimi!J$4:J$13)</f>
        <v>7.6</v>
      </c>
      <c r="L5" s="11">
        <f>_xlfn.XLOOKUP(2, [1]Mimi!$R$4:$R$13, [1]Mimi!K$4:K$13)</f>
        <v>2</v>
      </c>
      <c r="M5" s="11">
        <f>_xlfn.XLOOKUP(2, [1]Mimi!$R$4:$R$13, [1]Mimi!L$4:L$13)</f>
        <v>0</v>
      </c>
      <c r="N5" s="13">
        <f>_xlfn.XLOOKUP(2, [1]Mimi!$R$4:$R$13, [1]Mimi!M$4:M$13)</f>
        <v>10.299999999999999</v>
      </c>
      <c r="O5" s="12">
        <f t="shared" si="0"/>
        <v>19.5</v>
      </c>
    </row>
    <row r="6" spans="2:15" x14ac:dyDescent="0.35">
      <c r="B6" s="9">
        <f>_xlfn.XLOOKUP(3, [1]Mimi!$R$4:$R$13, [1]Mimi!$R$4:$R$13)</f>
        <v>3</v>
      </c>
      <c r="C6" s="10">
        <f>_xlfn.XLOOKUP(3, [1]Mimi!$R$4:$R$13, [1]Mimi!B$4:B$13)</f>
        <v>42</v>
      </c>
      <c r="D6" s="10" t="str">
        <f>_xlfn.XLOOKUP(3, [1]Mimi!$R$4:$R$13, [1]Mimi!C$4:C$13)</f>
        <v>T.J. Sokol Pyšely</v>
      </c>
      <c r="E6" s="11">
        <f>_xlfn.XLOOKUP(3, [1]Mimi!$R$4:$R$13, [1]Mimi!D$4:D$13)</f>
        <v>0.2</v>
      </c>
      <c r="F6" s="11">
        <f>_xlfn.XLOOKUP(3, [1]Mimi!$R$4:$R$13, [1]Mimi!E$4:E$13)</f>
        <v>7.5</v>
      </c>
      <c r="G6" s="11">
        <f>_xlfn.XLOOKUP(3, [1]Mimi!$R$4:$R$13, [1]Mimi!F$4:F$13)</f>
        <v>2</v>
      </c>
      <c r="H6" s="11">
        <f>_xlfn.XLOOKUP(3, [1]Mimi!$R$4:$R$13, [1]Mimi!G$4:G$13)</f>
        <v>0</v>
      </c>
      <c r="I6" s="13">
        <f>_xlfn.XLOOKUP(3, [1]Mimi!$R$4:$R$13, [1]Mimi!H$4:H$13)</f>
        <v>9.6999999999999993</v>
      </c>
      <c r="J6" s="11">
        <f>_xlfn.XLOOKUP(3, [1]Mimi!$R$4:$R$13, [1]Mimi!I$4:I$13)</f>
        <v>0.8</v>
      </c>
      <c r="K6" s="11">
        <f>_xlfn.XLOOKUP(3, [1]Mimi!$R$4:$R$13, [1]Mimi!J$4:J$13)</f>
        <v>7.25</v>
      </c>
      <c r="L6" s="11">
        <f>_xlfn.XLOOKUP(3, [1]Mimi!$R$4:$R$13, [1]Mimi!K$4:K$13)</f>
        <v>1.4</v>
      </c>
      <c r="M6" s="11">
        <f>_xlfn.XLOOKUP(3, [1]Mimi!$R$4:$R$13, [1]Mimi!L$4:L$13)</f>
        <v>0</v>
      </c>
      <c r="N6" s="13">
        <f>_xlfn.XLOOKUP(3, [1]Mimi!$R$4:$R$13, [1]Mimi!M$4:M$13)</f>
        <v>9.4500000000000011</v>
      </c>
      <c r="O6" s="12">
        <f t="shared" si="0"/>
        <v>19.149999999999999</v>
      </c>
    </row>
    <row r="7" spans="2:15" x14ac:dyDescent="0.35">
      <c r="B7" s="9">
        <f>_xlfn.XLOOKUP(4, [1]Mimi!$R$4:$R$13, [1]Mimi!$R$4:$R$13)</f>
        <v>4</v>
      </c>
      <c r="C7" s="10">
        <f>_xlfn.XLOOKUP(4, [1]Mimi!$R$4:$R$13, [1]Mimi!B$4:B$13)</f>
        <v>48</v>
      </c>
      <c r="D7" s="10" t="str">
        <f>_xlfn.XLOOKUP(4, [1]Mimi!$R$4:$R$13, [1]Mimi!C$4:C$13)</f>
        <v>Tj Sokol Senohraby – Minie</v>
      </c>
      <c r="E7" s="11">
        <f>_xlfn.XLOOKUP(4, [1]Mimi!$R$4:$R$13, [1]Mimi!D$4:D$13)</f>
        <v>0.2</v>
      </c>
      <c r="F7" s="11">
        <f>_xlfn.XLOOKUP(4, [1]Mimi!$R$4:$R$13, [1]Mimi!E$4:E$13)</f>
        <v>6.75</v>
      </c>
      <c r="G7" s="11">
        <f>_xlfn.XLOOKUP(4, [1]Mimi!$R$4:$R$13, [1]Mimi!F$4:F$13)</f>
        <v>1.95</v>
      </c>
      <c r="H7" s="11">
        <f>_xlfn.XLOOKUP(4, [1]Mimi!$R$4:$R$13, [1]Mimi!G$4:G$13)</f>
        <v>0</v>
      </c>
      <c r="I7" s="13">
        <f>_xlfn.XLOOKUP(4, [1]Mimi!$R$4:$R$13, [1]Mimi!H$4:H$13)</f>
        <v>8.9</v>
      </c>
      <c r="J7" s="11">
        <f>_xlfn.XLOOKUP(4, [1]Mimi!$R$4:$R$13, [1]Mimi!I$4:I$13)</f>
        <v>0.9</v>
      </c>
      <c r="K7" s="11">
        <f>_xlfn.XLOOKUP(4, [1]Mimi!$R$4:$R$13, [1]Mimi!J$4:J$13)</f>
        <v>7.3</v>
      </c>
      <c r="L7" s="11">
        <f>_xlfn.XLOOKUP(4, [1]Mimi!$R$4:$R$13, [1]Mimi!K$4:K$13)</f>
        <v>2</v>
      </c>
      <c r="M7" s="11">
        <f>_xlfn.XLOOKUP(4, [1]Mimi!$R$4:$R$13, [1]Mimi!L$4:L$13)</f>
        <v>0</v>
      </c>
      <c r="N7" s="13">
        <f>_xlfn.XLOOKUP(4, [1]Mimi!$R$4:$R$13, [1]Mimi!M$4:M$13)</f>
        <v>10.199999999999999</v>
      </c>
      <c r="O7" s="12">
        <f t="shared" si="0"/>
        <v>19.100000000000001</v>
      </c>
    </row>
    <row r="8" spans="2:15" x14ac:dyDescent="0.35">
      <c r="B8" s="9">
        <f>_xlfn.XLOOKUP(5, [1]Mimi!$R$4:$R$13, [1]Mimi!$R$4:$R$13)</f>
        <v>5</v>
      </c>
      <c r="C8" s="10">
        <f>_xlfn.XLOOKUP(5, [1]Mimi!$R$4:$R$13, [1]Mimi!B$4:B$13)</f>
        <v>46</v>
      </c>
      <c r="D8" s="10" t="str">
        <f>_xlfn.XLOOKUP(5, [1]Mimi!$R$4:$R$13, [1]Mimi!C$4:C$13)</f>
        <v>Gymnastika Dobříš</v>
      </c>
      <c r="E8" s="11">
        <f>_xlfn.XLOOKUP(5, [1]Mimi!$R$4:$R$13, [1]Mimi!D$4:D$13)</f>
        <v>0.1</v>
      </c>
      <c r="F8" s="11">
        <f>_xlfn.XLOOKUP(5, [1]Mimi!$R$4:$R$13, [1]Mimi!E$4:E$13)</f>
        <v>7.55</v>
      </c>
      <c r="G8" s="11">
        <f>_xlfn.XLOOKUP(5, [1]Mimi!$R$4:$R$13, [1]Mimi!F$4:F$13)</f>
        <v>2</v>
      </c>
      <c r="H8" s="11">
        <f>_xlfn.XLOOKUP(5, [1]Mimi!$R$4:$R$13, [1]Mimi!G$4:G$13)</f>
        <v>0</v>
      </c>
      <c r="I8" s="13">
        <f>_xlfn.XLOOKUP(5, [1]Mimi!$R$4:$R$13, [1]Mimi!H$4:H$13)</f>
        <v>9.6499999999999986</v>
      </c>
      <c r="J8" s="11">
        <f>_xlfn.XLOOKUP(5, [1]Mimi!$R$4:$R$13, [1]Mimi!I$4:I$13)</f>
        <v>0.2</v>
      </c>
      <c r="K8" s="11">
        <f>_xlfn.XLOOKUP(5, [1]Mimi!$R$4:$R$13, [1]Mimi!J$4:J$13)</f>
        <v>7.2</v>
      </c>
      <c r="L8" s="11">
        <f>_xlfn.XLOOKUP(5, [1]Mimi!$R$4:$R$13, [1]Mimi!K$4:K$13)</f>
        <v>2</v>
      </c>
      <c r="M8" s="11">
        <f>_xlfn.XLOOKUP(5, [1]Mimi!$R$4:$R$13, [1]Mimi!L$4:L$13)</f>
        <v>0</v>
      </c>
      <c r="N8" s="13">
        <f>_xlfn.XLOOKUP(5, [1]Mimi!$R$4:$R$13, [1]Mimi!M$4:M$13)</f>
        <v>9.4</v>
      </c>
      <c r="O8" s="12">
        <f t="shared" si="0"/>
        <v>19.049999999999997</v>
      </c>
    </row>
    <row r="9" spans="2:15" x14ac:dyDescent="0.35">
      <c r="B9" s="9">
        <f>_xlfn.XLOOKUP(6, [1]Mimi!$R$4:$R$13, [1]Mimi!$R$4:$R$13)</f>
        <v>6</v>
      </c>
      <c r="C9" s="10">
        <f>_xlfn.XLOOKUP(6, [1]Mimi!$R$4:$R$13, [1]Mimi!B$4:B$13)</f>
        <v>49</v>
      </c>
      <c r="D9" s="10" t="str">
        <f>_xlfn.XLOOKUP(6, [1]Mimi!$R$4:$R$13, [1]Mimi!C$4:C$13)</f>
        <v>TVT Motion</v>
      </c>
      <c r="E9" s="11">
        <f>_xlfn.XLOOKUP(6, [1]Mimi!$R$4:$R$13, [1]Mimi!D$4:D$13)</f>
        <v>0.2</v>
      </c>
      <c r="F9" s="11">
        <f>_xlfn.XLOOKUP(6, [1]Mimi!$R$4:$R$13, [1]Mimi!E$4:E$13)</f>
        <v>6.6</v>
      </c>
      <c r="G9" s="11">
        <f>_xlfn.XLOOKUP(6, [1]Mimi!$R$4:$R$13, [1]Mimi!F$4:F$13)</f>
        <v>1.9</v>
      </c>
      <c r="H9" s="11">
        <f>_xlfn.XLOOKUP(6, [1]Mimi!$R$4:$R$13, [1]Mimi!G$4:G$13)</f>
        <v>0</v>
      </c>
      <c r="I9" s="13">
        <f>_xlfn.XLOOKUP(6, [1]Mimi!$R$4:$R$13, [1]Mimi!H$4:H$13)</f>
        <v>8.6999999999999993</v>
      </c>
      <c r="J9" s="11">
        <f>_xlfn.XLOOKUP(6, [1]Mimi!$R$4:$R$13, [1]Mimi!I$4:I$13)</f>
        <v>0.8</v>
      </c>
      <c r="K9" s="11">
        <f>_xlfn.XLOOKUP(6, [1]Mimi!$R$4:$R$13, [1]Mimi!J$4:J$13)</f>
        <v>7.2</v>
      </c>
      <c r="L9" s="11">
        <f>_xlfn.XLOOKUP(6, [1]Mimi!$R$4:$R$13, [1]Mimi!K$4:K$13)</f>
        <v>1.8</v>
      </c>
      <c r="M9" s="11">
        <f>_xlfn.XLOOKUP(6, [1]Mimi!$R$4:$R$13, [1]Mimi!L$4:L$13)</f>
        <v>0</v>
      </c>
      <c r="N9" s="13">
        <f>_xlfn.XLOOKUP(6, [1]Mimi!$R$4:$R$13, [1]Mimi!M$4:M$13)</f>
        <v>9.8000000000000007</v>
      </c>
      <c r="O9" s="12">
        <f t="shared" si="0"/>
        <v>18.5</v>
      </c>
    </row>
    <row r="10" spans="2:15" x14ac:dyDescent="0.35">
      <c r="B10" s="9">
        <f>_xlfn.XLOOKUP(7, [1]Mimi!$R$4:$R$13, [1]Mimi!$R$4:$R$13)</f>
        <v>7</v>
      </c>
      <c r="C10" s="10">
        <f>_xlfn.XLOOKUP(7, [1]Mimi!$R$4:$R$13, [1]Mimi!B$4:B$13)</f>
        <v>45</v>
      </c>
      <c r="D10" s="10" t="str">
        <f>_xlfn.XLOOKUP(7, [1]Mimi!$R$4:$R$13, [1]Mimi!C$4:C$13)</f>
        <v>GT Šestajovice</v>
      </c>
      <c r="E10" s="11">
        <f>_xlfn.XLOOKUP(7, [1]Mimi!$R$4:$R$13, [1]Mimi!D$4:D$13)</f>
        <v>0.2</v>
      </c>
      <c r="F10" s="11">
        <f>_xlfn.XLOOKUP(7, [1]Mimi!$R$4:$R$13, [1]Mimi!E$4:E$13)</f>
        <v>6.55</v>
      </c>
      <c r="G10" s="11">
        <f>_xlfn.XLOOKUP(7, [1]Mimi!$R$4:$R$13, [1]Mimi!F$4:F$13)</f>
        <v>2</v>
      </c>
      <c r="H10" s="11">
        <f>_xlfn.XLOOKUP(7, [1]Mimi!$R$4:$R$13, [1]Mimi!G$4:G$13)</f>
        <v>0</v>
      </c>
      <c r="I10" s="13">
        <f>_xlfn.XLOOKUP(7, [1]Mimi!$R$4:$R$13, [1]Mimi!H$4:H$13)</f>
        <v>8.75</v>
      </c>
      <c r="J10" s="11">
        <f>_xlfn.XLOOKUP(7, [1]Mimi!$R$4:$R$13, [1]Mimi!I$4:I$13)</f>
        <v>0.4</v>
      </c>
      <c r="K10" s="11">
        <f>_xlfn.XLOOKUP(7, [1]Mimi!$R$4:$R$13, [1]Mimi!J$4:J$13)</f>
        <v>7.4</v>
      </c>
      <c r="L10" s="11">
        <f>_xlfn.XLOOKUP(7, [1]Mimi!$R$4:$R$13, [1]Mimi!K$4:K$13)</f>
        <v>1.7</v>
      </c>
      <c r="M10" s="11">
        <f>_xlfn.XLOOKUP(7, [1]Mimi!$R$4:$R$13, [1]Mimi!L$4:L$13)</f>
        <v>0</v>
      </c>
      <c r="N10" s="13">
        <f>_xlfn.XLOOKUP(7, [1]Mimi!$R$4:$R$13, [1]Mimi!M$4:M$13)</f>
        <v>9.5</v>
      </c>
      <c r="O10" s="12">
        <f t="shared" si="0"/>
        <v>18.25</v>
      </c>
    </row>
    <row r="11" spans="2:15" ht="15" thickBot="1" x14ac:dyDescent="0.4">
      <c r="B11" s="17">
        <f>_xlfn.XLOOKUP(8, [1]Mimi!$R$4:$R$13, [1]Mimi!$R$4:$R$13)</f>
        <v>8</v>
      </c>
      <c r="C11" s="18">
        <f>_xlfn.XLOOKUP(8, [1]Mimi!$R$4:$R$13, [1]Mimi!B$4:B$13)</f>
        <v>44</v>
      </c>
      <c r="D11" s="18" t="str">
        <f>_xlfn.XLOOKUP(8, [1]Mimi!$R$4:$R$13, [1]Mimi!C$4:C$13)</f>
        <v>Gym sport Praha Papoušci</v>
      </c>
      <c r="E11" s="19">
        <f>_xlfn.XLOOKUP(8, [1]Mimi!$R$4:$R$13, [1]Mimi!D$4:D$13)</f>
        <v>0.1</v>
      </c>
      <c r="F11" s="19">
        <f>_xlfn.XLOOKUP(8, [1]Mimi!$R$4:$R$13, [1]Mimi!E$4:E$13)</f>
        <v>3.85</v>
      </c>
      <c r="G11" s="19">
        <f>_xlfn.XLOOKUP(8, [1]Mimi!$R$4:$R$13, [1]Mimi!F$4:F$13)</f>
        <v>1.6</v>
      </c>
      <c r="H11" s="19">
        <f>_xlfn.XLOOKUP(8, [1]Mimi!$R$4:$R$13, [1]Mimi!G$4:G$13)</f>
        <v>0</v>
      </c>
      <c r="I11" s="20">
        <f>_xlfn.XLOOKUP(8, [1]Mimi!$R$4:$R$13, [1]Mimi!H$4:H$13)</f>
        <v>5.5500000000000007</v>
      </c>
      <c r="J11" s="19">
        <f>_xlfn.XLOOKUP(8, [1]Mimi!$R$4:$R$13, [1]Mimi!I$4:I$13)</f>
        <v>0.1</v>
      </c>
      <c r="K11" s="19">
        <f>_xlfn.XLOOKUP(8, [1]Mimi!$R$4:$R$13, [1]Mimi!J$4:J$13)</f>
        <v>6.2</v>
      </c>
      <c r="L11" s="19">
        <f>_xlfn.XLOOKUP(8, [1]Mimi!$R$4:$R$13, [1]Mimi!K$4:K$13)</f>
        <v>1.8</v>
      </c>
      <c r="M11" s="19">
        <f>_xlfn.XLOOKUP(8, [1]Mimi!$R$4:$R$13, [1]Mimi!L$4:L$13)</f>
        <v>0</v>
      </c>
      <c r="N11" s="20">
        <f>_xlfn.XLOOKUP(8, [1]Mimi!$R$4:$R$13, [1]Mimi!M$4:M$13)</f>
        <v>8.1</v>
      </c>
      <c r="O11" s="21">
        <f t="shared" si="0"/>
        <v>13.65</v>
      </c>
    </row>
  </sheetData>
  <mergeCells count="5">
    <mergeCell ref="B2:B3"/>
    <mergeCell ref="C2:C3"/>
    <mergeCell ref="D2:D3"/>
    <mergeCell ref="E2:I2"/>
    <mergeCell ref="J2:N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9C4C-52BF-4998-A370-8FB6802EA090}">
  <dimension ref="B1:O17"/>
  <sheetViews>
    <sheetView workbookViewId="0">
      <selection activeCell="D17" sqref="D17"/>
    </sheetView>
  </sheetViews>
  <sheetFormatPr defaultRowHeight="14.5" x14ac:dyDescent="0.35"/>
  <cols>
    <col min="4" max="4" width="26.08984375" customWidth="1"/>
  </cols>
  <sheetData>
    <row r="1" spans="2:15" ht="15" thickBot="1" x14ac:dyDescent="0.4"/>
    <row r="2" spans="2:15" ht="21" x14ac:dyDescent="0.5">
      <c r="B2" s="1" t="s">
        <v>0</v>
      </c>
      <c r="C2" s="2" t="s">
        <v>1</v>
      </c>
      <c r="D2" s="2" t="s">
        <v>2</v>
      </c>
      <c r="E2" s="3" t="s">
        <v>3</v>
      </c>
      <c r="F2" s="3"/>
      <c r="G2" s="3"/>
      <c r="H2" s="3"/>
      <c r="I2" s="3"/>
      <c r="J2" s="3" t="s">
        <v>4</v>
      </c>
      <c r="K2" s="3"/>
      <c r="L2" s="3"/>
      <c r="M2" s="3"/>
      <c r="N2" s="3"/>
      <c r="O2" s="4"/>
    </row>
    <row r="3" spans="2:15" x14ac:dyDescent="0.35">
      <c r="B3" s="5"/>
      <c r="C3" s="6"/>
      <c r="D3" s="6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8" t="s">
        <v>10</v>
      </c>
    </row>
    <row r="4" spans="2:15" x14ac:dyDescent="0.35">
      <c r="B4" s="9">
        <f>_xlfn.XLOOKUP(1, '[1]kat. 0'!$R$4:$R$20, '[1]kat. 0'!$R$4:$R$20)</f>
        <v>1</v>
      </c>
      <c r="C4" s="10">
        <f>_xlfn.XLOOKUP(1, '[1]kat. 0'!$R$4:$R$20, '[1]kat. 0'!B$4:B$20)</f>
        <v>12</v>
      </c>
      <c r="D4" s="10" t="str">
        <f>_xlfn.XLOOKUP(1, '[1]kat. 0'!$R$4:$R$20, '[1]kat. 0'!C$4:C$20)</f>
        <v>Gymnastika Dobříš</v>
      </c>
      <c r="E4" s="11">
        <f>_xlfn.XLOOKUP(1, '[1]kat. 0'!$R$4:$R$20, '[1]kat. 0'!D$4:D$20)</f>
        <v>0.7</v>
      </c>
      <c r="F4" s="11">
        <f>_xlfn.XLOOKUP(1, '[1]kat. 0'!$R$4:$R$20, '[1]kat. 0'!E$4:E$20)</f>
        <v>7.95</v>
      </c>
      <c r="G4" s="11">
        <f>_xlfn.XLOOKUP(1, '[1]kat. 0'!$R$4:$R$20, '[1]kat. 0'!F$4:F$20)</f>
        <v>2</v>
      </c>
      <c r="H4" s="11">
        <f>_xlfn.XLOOKUP(1, '[1]kat. 0'!$R$4:$R$20, '[1]kat. 0'!G$4:G$20)</f>
        <v>0</v>
      </c>
      <c r="I4" s="11">
        <f>_xlfn.XLOOKUP(1, '[1]kat. 0'!$R$4:$R$20, '[1]kat. 0'!H$4:H$20)</f>
        <v>10.65</v>
      </c>
      <c r="J4" s="11">
        <f>_xlfn.XLOOKUP(1, '[1]kat. 0'!$R$4:$R$20, '[1]kat. 0'!I$4:I$20)</f>
        <v>1.2</v>
      </c>
      <c r="K4" s="11">
        <f>_xlfn.XLOOKUP(1, '[1]kat. 0'!$R$4:$R$20, '[1]kat. 0'!J$4:J$20)</f>
        <v>8.3000000000000007</v>
      </c>
      <c r="L4" s="11">
        <f>_xlfn.XLOOKUP(1, '[1]kat. 0'!$R$4:$R$20, '[1]kat. 0'!K$4:K$20)</f>
        <v>2</v>
      </c>
      <c r="M4" s="11">
        <f>_xlfn.XLOOKUP(1, '[1]kat. 0'!$R$4:$R$20, '[1]kat. 0'!L$4:L$20)</f>
        <v>0</v>
      </c>
      <c r="N4" s="11">
        <f>_xlfn.XLOOKUP(1, '[1]kat. 0'!$R$4:$R$20, '[1]kat. 0'!M$4:M$20)</f>
        <v>11.5</v>
      </c>
      <c r="O4" s="12">
        <f>SUM(I4+N4)</f>
        <v>22.15</v>
      </c>
    </row>
    <row r="5" spans="2:15" x14ac:dyDescent="0.35">
      <c r="B5" s="9">
        <f>_xlfn.XLOOKUP(2, '[1]kat. 0'!$R$4:$R$20, '[1]kat. 0'!$R$4:$R$20)</f>
        <v>2</v>
      </c>
      <c r="C5" s="10">
        <f>_xlfn.XLOOKUP(2, '[1]kat. 0'!$R$4:$R$20, '[1]kat. 0'!B$4:B$20)</f>
        <v>16</v>
      </c>
      <c r="D5" s="10" t="str">
        <f>_xlfn.XLOOKUP(2, '[1]kat. 0'!$R$4:$R$20, '[1]kat. 0'!C$4:C$20)</f>
        <v>Gym Dobřichovice Berušky</v>
      </c>
      <c r="E5" s="11">
        <f>_xlfn.XLOOKUP(2, '[1]kat. 0'!$R$4:$R$20, '[1]kat. 0'!D$4:D$20)</f>
        <v>0.9</v>
      </c>
      <c r="F5" s="11">
        <f>_xlfn.XLOOKUP(2, '[1]kat. 0'!$R$4:$R$20, '[1]kat. 0'!E$4:E$20)</f>
        <v>7.75</v>
      </c>
      <c r="G5" s="11">
        <f>_xlfn.XLOOKUP(2, '[1]kat. 0'!$R$4:$R$20, '[1]kat. 0'!F$4:F$20)</f>
        <v>2</v>
      </c>
      <c r="H5" s="11">
        <f>_xlfn.XLOOKUP(2, '[1]kat. 0'!$R$4:$R$20, '[1]kat. 0'!G$4:G$20)</f>
        <v>0</v>
      </c>
      <c r="I5" s="11">
        <f>_xlfn.XLOOKUP(2, '[1]kat. 0'!$R$4:$R$20, '[1]kat. 0'!H$4:H$20)</f>
        <v>10.65</v>
      </c>
      <c r="J5" s="11">
        <f>_xlfn.XLOOKUP(2, '[1]kat. 0'!$R$4:$R$20, '[1]kat. 0'!I$4:I$20)</f>
        <v>1.4</v>
      </c>
      <c r="K5" s="11">
        <f>_xlfn.XLOOKUP(2, '[1]kat. 0'!$R$4:$R$20, '[1]kat. 0'!J$4:J$20)</f>
        <v>7.95</v>
      </c>
      <c r="L5" s="11">
        <f>_xlfn.XLOOKUP(2, '[1]kat. 0'!$R$4:$R$20, '[1]kat. 0'!K$4:K$20)</f>
        <v>1.9</v>
      </c>
      <c r="M5" s="11">
        <f>_xlfn.XLOOKUP(2, '[1]kat. 0'!$R$4:$R$20, '[1]kat. 0'!L$4:L$20)</f>
        <v>0</v>
      </c>
      <c r="N5" s="11">
        <f>_xlfn.XLOOKUP(2, '[1]kat. 0'!$R$4:$R$20, '[1]kat. 0'!M$4:M$20)</f>
        <v>11.25</v>
      </c>
      <c r="O5" s="12">
        <f t="shared" ref="O5:O17" si="0">SUM(I5+N5)</f>
        <v>21.9</v>
      </c>
    </row>
    <row r="6" spans="2:15" x14ac:dyDescent="0.35">
      <c r="B6" s="9">
        <f>_xlfn.XLOOKUP(3, '[1]kat. 0'!$R$4:$R$20, '[1]kat. 0'!$R$4:$R$20)</f>
        <v>3</v>
      </c>
      <c r="C6" s="10">
        <f>_xlfn.XLOOKUP(3, '[1]kat. 0'!$R$4:$R$20, '[1]kat. 0'!B$4:B$20)</f>
        <v>15</v>
      </c>
      <c r="D6" s="10" t="str">
        <f>_xlfn.XLOOKUP(3, '[1]kat. 0'!$R$4:$R$20, '[1]kat. 0'!C$4:C$20)</f>
        <v>Gymnastika Říčany</v>
      </c>
      <c r="E6" s="11">
        <f>_xlfn.XLOOKUP(3, '[1]kat. 0'!$R$4:$R$20, '[1]kat. 0'!D$4:D$20)</f>
        <v>0.8</v>
      </c>
      <c r="F6" s="11">
        <f>_xlfn.XLOOKUP(3, '[1]kat. 0'!$R$4:$R$20, '[1]kat. 0'!E$4:E$20)</f>
        <v>7.55</v>
      </c>
      <c r="G6" s="11">
        <f>_xlfn.XLOOKUP(3, '[1]kat. 0'!$R$4:$R$20, '[1]kat. 0'!F$4:F$20)</f>
        <v>1.9</v>
      </c>
      <c r="H6" s="11">
        <f>_xlfn.XLOOKUP(3, '[1]kat. 0'!$R$4:$R$20, '[1]kat. 0'!G$4:G$20)</f>
        <v>0</v>
      </c>
      <c r="I6" s="11">
        <f>_xlfn.XLOOKUP(3, '[1]kat. 0'!$R$4:$R$20, '[1]kat. 0'!H$4:H$20)</f>
        <v>10.25</v>
      </c>
      <c r="J6" s="11">
        <f>_xlfn.XLOOKUP(3, '[1]kat. 0'!$R$4:$R$20, '[1]kat. 0'!I$4:I$20)</f>
        <v>1.3</v>
      </c>
      <c r="K6" s="11">
        <f>_xlfn.XLOOKUP(3, '[1]kat. 0'!$R$4:$R$20, '[1]kat. 0'!J$4:J$20)</f>
        <v>8.3000000000000007</v>
      </c>
      <c r="L6" s="11">
        <f>_xlfn.XLOOKUP(3, '[1]kat. 0'!$R$4:$R$20, '[1]kat. 0'!K$4:K$20)</f>
        <v>2</v>
      </c>
      <c r="M6" s="11">
        <f>_xlfn.XLOOKUP(3, '[1]kat. 0'!$R$4:$R$20, '[1]kat. 0'!L$4:L$20)</f>
        <v>0</v>
      </c>
      <c r="N6" s="11">
        <f>_xlfn.XLOOKUP(3, '[1]kat. 0'!$R$4:$R$20, '[1]kat. 0'!M$4:M$20)</f>
        <v>11.600000000000001</v>
      </c>
      <c r="O6" s="12">
        <f t="shared" si="0"/>
        <v>21.85</v>
      </c>
    </row>
    <row r="7" spans="2:15" x14ac:dyDescent="0.35">
      <c r="B7" s="9">
        <f>_xlfn.XLOOKUP(4, '[1]kat. 0'!$R$4:$R$20, '[1]kat. 0'!$R$4:$R$20)</f>
        <v>4</v>
      </c>
      <c r="C7" s="10">
        <f>_xlfn.XLOOKUP(4, '[1]kat. 0'!$R$4:$R$20, '[1]kat. 0'!B$4:B$20)</f>
        <v>19</v>
      </c>
      <c r="D7" s="10" t="str">
        <f>_xlfn.XLOOKUP(4, '[1]kat. 0'!$R$4:$R$20, '[1]kat. 0'!C$4:C$20)</f>
        <v>SK Hradčany</v>
      </c>
      <c r="E7" s="11">
        <f>_xlfn.XLOOKUP(4, '[1]kat. 0'!$R$4:$R$20, '[1]kat. 0'!D$4:D$20)</f>
        <v>0.8</v>
      </c>
      <c r="F7" s="11">
        <f>_xlfn.XLOOKUP(4, '[1]kat. 0'!$R$4:$R$20, '[1]kat. 0'!E$4:E$20)</f>
        <v>8.0500000000000007</v>
      </c>
      <c r="G7" s="11">
        <f>_xlfn.XLOOKUP(4, '[1]kat. 0'!$R$4:$R$20, '[1]kat. 0'!F$4:F$20)</f>
        <v>1.8</v>
      </c>
      <c r="H7" s="11">
        <f>_xlfn.XLOOKUP(4, '[1]kat. 0'!$R$4:$R$20, '[1]kat. 0'!G$4:G$20)</f>
        <v>0</v>
      </c>
      <c r="I7" s="11">
        <f>_xlfn.XLOOKUP(4, '[1]kat. 0'!$R$4:$R$20, '[1]kat. 0'!H$4:H$20)</f>
        <v>10.650000000000002</v>
      </c>
      <c r="J7" s="11">
        <f>_xlfn.XLOOKUP(4, '[1]kat. 0'!$R$4:$R$20, '[1]kat. 0'!I$4:I$20)</f>
        <v>1.4</v>
      </c>
      <c r="K7" s="11">
        <f>_xlfn.XLOOKUP(4, '[1]kat. 0'!$R$4:$R$20, '[1]kat. 0'!J$4:J$20)</f>
        <v>8.35</v>
      </c>
      <c r="L7" s="11">
        <f>_xlfn.XLOOKUP(4, '[1]kat. 0'!$R$4:$R$20, '[1]kat. 0'!K$4:K$20)</f>
        <v>1.4</v>
      </c>
      <c r="M7" s="11">
        <f>_xlfn.XLOOKUP(4, '[1]kat. 0'!$R$4:$R$20, '[1]kat. 0'!L$4:L$20)</f>
        <v>0</v>
      </c>
      <c r="N7" s="11">
        <f>_xlfn.XLOOKUP(4, '[1]kat. 0'!$R$4:$R$20, '[1]kat. 0'!M$4:M$20)</f>
        <v>11.15</v>
      </c>
      <c r="O7" s="12">
        <f t="shared" si="0"/>
        <v>21.800000000000004</v>
      </c>
    </row>
    <row r="8" spans="2:15" x14ac:dyDescent="0.35">
      <c r="B8" s="9">
        <f>_xlfn.XLOOKUP(5, '[1]kat. 0'!$R$4:$R$20, '[1]kat. 0'!$R$4:$R$20)</f>
        <v>5</v>
      </c>
      <c r="C8" s="10">
        <f>_xlfn.XLOOKUP(5, '[1]kat. 0'!$R$4:$R$20, '[1]kat. 0'!B$4:B$20)</f>
        <v>13</v>
      </c>
      <c r="D8" s="10" t="str">
        <f>_xlfn.XLOOKUP(5, '[1]kat. 0'!$R$4:$R$20, '[1]kat. 0'!C$4:C$20)</f>
        <v>Sokol Řeporyje Gymstar</v>
      </c>
      <c r="E8" s="11">
        <f>_xlfn.XLOOKUP(5, '[1]kat. 0'!$R$4:$R$20, '[1]kat. 0'!D$4:D$20)</f>
        <v>0.7</v>
      </c>
      <c r="F8" s="11">
        <f>_xlfn.XLOOKUP(5, '[1]kat. 0'!$R$4:$R$20, '[1]kat. 0'!E$4:E$20)</f>
        <v>7.5</v>
      </c>
      <c r="G8" s="11">
        <f>_xlfn.XLOOKUP(5, '[1]kat. 0'!$R$4:$R$20, '[1]kat. 0'!F$4:F$20)</f>
        <v>2</v>
      </c>
      <c r="H8" s="11">
        <f>_xlfn.XLOOKUP(5, '[1]kat. 0'!$R$4:$R$20, '[1]kat. 0'!G$4:G$20)</f>
        <v>0</v>
      </c>
      <c r="I8" s="11">
        <f>_xlfn.XLOOKUP(5, '[1]kat. 0'!$R$4:$R$20, '[1]kat. 0'!H$4:H$20)</f>
        <v>10.199999999999999</v>
      </c>
      <c r="J8" s="11">
        <f>_xlfn.XLOOKUP(5, '[1]kat. 0'!$R$4:$R$20, '[1]kat. 0'!I$4:I$20)</f>
        <v>1.4</v>
      </c>
      <c r="K8" s="11">
        <f>_xlfn.XLOOKUP(5, '[1]kat. 0'!$R$4:$R$20, '[1]kat. 0'!J$4:J$20)</f>
        <v>7.6</v>
      </c>
      <c r="L8" s="11">
        <f>_xlfn.XLOOKUP(5, '[1]kat. 0'!$R$4:$R$20, '[1]kat. 0'!K$4:K$20)</f>
        <v>2</v>
      </c>
      <c r="M8" s="11">
        <f>_xlfn.XLOOKUP(5, '[1]kat. 0'!$R$4:$R$20, '[1]kat. 0'!L$4:L$20)</f>
        <v>0</v>
      </c>
      <c r="N8" s="11">
        <f>_xlfn.XLOOKUP(5, '[1]kat. 0'!$R$4:$R$20, '[1]kat. 0'!M$4:M$20)</f>
        <v>11</v>
      </c>
      <c r="O8" s="12">
        <f t="shared" si="0"/>
        <v>21.2</v>
      </c>
    </row>
    <row r="9" spans="2:15" x14ac:dyDescent="0.35">
      <c r="B9" s="9">
        <f>_xlfn.XLOOKUP(6, '[1]kat. 0'!$R$4:$R$20, '[1]kat. 0'!$R$4:$R$20)</f>
        <v>6</v>
      </c>
      <c r="C9" s="10">
        <f>_xlfn.XLOOKUP(6, '[1]kat. 0'!$R$4:$R$20, '[1]kat. 0'!B$4:B$20)</f>
        <v>11</v>
      </c>
      <c r="D9" s="10" t="str">
        <f>_xlfn.XLOOKUP(6, '[1]kat. 0'!$R$4:$R$20, '[1]kat. 0'!C$4:C$20)</f>
        <v>T.J. Sokol Pyšely</v>
      </c>
      <c r="E9" s="11">
        <f>_xlfn.XLOOKUP(6, '[1]kat. 0'!$R$4:$R$20, '[1]kat. 0'!D$4:D$20)</f>
        <v>0.5</v>
      </c>
      <c r="F9" s="11">
        <f>_xlfn.XLOOKUP(6, '[1]kat. 0'!$R$4:$R$20, '[1]kat. 0'!E$4:E$20)</f>
        <v>7.35</v>
      </c>
      <c r="G9" s="11">
        <f>_xlfn.XLOOKUP(6, '[1]kat. 0'!$R$4:$R$20, '[1]kat. 0'!F$4:F$20)</f>
        <v>2</v>
      </c>
      <c r="H9" s="11">
        <f>_xlfn.XLOOKUP(6, '[1]kat. 0'!$R$4:$R$20, '[1]kat. 0'!G$4:G$20)</f>
        <v>0</v>
      </c>
      <c r="I9" s="11">
        <f>_xlfn.XLOOKUP(6, '[1]kat. 0'!$R$4:$R$20, '[1]kat. 0'!H$4:H$20)</f>
        <v>9.85</v>
      </c>
      <c r="J9" s="11">
        <f>_xlfn.XLOOKUP(6, '[1]kat. 0'!$R$4:$R$20, '[1]kat. 0'!I$4:I$20)</f>
        <v>1.2</v>
      </c>
      <c r="K9" s="11">
        <f>_xlfn.XLOOKUP(6, '[1]kat. 0'!$R$4:$R$20, '[1]kat. 0'!J$4:J$20)</f>
        <v>6.95</v>
      </c>
      <c r="L9" s="11">
        <f>_xlfn.XLOOKUP(6, '[1]kat. 0'!$R$4:$R$20, '[1]kat. 0'!K$4:K$20)</f>
        <v>2</v>
      </c>
      <c r="M9" s="11">
        <f>_xlfn.XLOOKUP(6, '[1]kat. 0'!$R$4:$R$20, '[1]kat. 0'!L$4:L$20)</f>
        <v>0</v>
      </c>
      <c r="N9" s="11">
        <f>_xlfn.XLOOKUP(6, '[1]kat. 0'!$R$4:$R$20, '[1]kat. 0'!M$4:M$20)</f>
        <v>10.15</v>
      </c>
      <c r="O9" s="12">
        <f t="shared" si="0"/>
        <v>20</v>
      </c>
    </row>
    <row r="10" spans="2:15" x14ac:dyDescent="0.35">
      <c r="B10" s="9">
        <f>_xlfn.XLOOKUP(7, '[1]kat. 0'!$R$4:$R$20, '[1]kat. 0'!$R$4:$R$20)</f>
        <v>7</v>
      </c>
      <c r="C10" s="10">
        <f>_xlfn.XLOOKUP(7, '[1]kat. 0'!$R$4:$R$20, '[1]kat. 0'!B$4:B$20)</f>
        <v>17</v>
      </c>
      <c r="D10" s="10" t="str">
        <f>_xlfn.XLOOKUP(7, '[1]kat. 0'!$R$4:$R$20, '[1]kat. 0'!C$4:C$20)</f>
        <v>FLIK – FLAK Plzeň</v>
      </c>
      <c r="E10" s="11">
        <f>_xlfn.XLOOKUP(7, '[1]kat. 0'!$R$4:$R$20, '[1]kat. 0'!D$4:D$20)</f>
        <v>0.3</v>
      </c>
      <c r="F10" s="11">
        <f>_xlfn.XLOOKUP(7, '[1]kat. 0'!$R$4:$R$20, '[1]kat. 0'!E$4:E$20)</f>
        <v>7.95</v>
      </c>
      <c r="G10" s="11">
        <f>_xlfn.XLOOKUP(7, '[1]kat. 0'!$R$4:$R$20, '[1]kat. 0'!F$4:F$20)</f>
        <v>2</v>
      </c>
      <c r="H10" s="11">
        <f>_xlfn.XLOOKUP(7, '[1]kat. 0'!$R$4:$R$20, '[1]kat. 0'!G$4:G$20)</f>
        <v>0</v>
      </c>
      <c r="I10" s="11">
        <f>_xlfn.XLOOKUP(7, '[1]kat. 0'!$R$4:$R$20, '[1]kat. 0'!H$4:H$20)</f>
        <v>10.25</v>
      </c>
      <c r="J10" s="11">
        <f>_xlfn.XLOOKUP(7, '[1]kat. 0'!$R$4:$R$20, '[1]kat. 0'!I$4:I$20)</f>
        <v>0.8</v>
      </c>
      <c r="K10" s="11">
        <f>_xlfn.XLOOKUP(7, '[1]kat. 0'!$R$4:$R$20, '[1]kat. 0'!J$4:J$20)</f>
        <v>7.45</v>
      </c>
      <c r="L10" s="11">
        <f>_xlfn.XLOOKUP(7, '[1]kat. 0'!$R$4:$R$20, '[1]kat. 0'!K$4:K$20)</f>
        <v>1.5</v>
      </c>
      <c r="M10" s="11">
        <f>_xlfn.XLOOKUP(7, '[1]kat. 0'!$R$4:$R$20, '[1]kat. 0'!L$4:L$20)</f>
        <v>0</v>
      </c>
      <c r="N10" s="11">
        <f>_xlfn.XLOOKUP(7, '[1]kat. 0'!$R$4:$R$20, '[1]kat. 0'!M$4:M$20)</f>
        <v>9.75</v>
      </c>
      <c r="O10" s="12">
        <f t="shared" si="0"/>
        <v>20</v>
      </c>
    </row>
    <row r="11" spans="2:15" x14ac:dyDescent="0.35">
      <c r="B11" s="9">
        <f>_xlfn.XLOOKUP(8, '[1]kat. 0'!$R$4:$R$20, '[1]kat. 0'!$R$4:$R$20)</f>
        <v>8</v>
      </c>
      <c r="C11" s="10">
        <f>_xlfn.XLOOKUP(8, '[1]kat. 0'!$R$4:$R$20, '[1]kat. 0'!B$4:B$20)</f>
        <v>22</v>
      </c>
      <c r="D11" s="10" t="str">
        <f>_xlfn.XLOOKUP(8, '[1]kat. 0'!$R$4:$R$20, '[1]kat. 0'!C$4:C$20)</f>
        <v>TJ Sokol Příbram</v>
      </c>
      <c r="E11" s="11">
        <f>_xlfn.XLOOKUP(8, '[1]kat. 0'!$R$4:$R$20, '[1]kat. 0'!D$4:D$20)</f>
        <v>0.3</v>
      </c>
      <c r="F11" s="11">
        <f>_xlfn.XLOOKUP(8, '[1]kat. 0'!$R$4:$R$20, '[1]kat. 0'!E$4:E$20)</f>
        <v>6.65</v>
      </c>
      <c r="G11" s="11">
        <f>_xlfn.XLOOKUP(8, '[1]kat. 0'!$R$4:$R$20, '[1]kat. 0'!F$4:F$20)</f>
        <v>1.6</v>
      </c>
      <c r="H11" s="11">
        <f>_xlfn.XLOOKUP(8, '[1]kat. 0'!$R$4:$R$20, '[1]kat. 0'!G$4:G$20)</f>
        <v>0</v>
      </c>
      <c r="I11" s="11">
        <f>_xlfn.XLOOKUP(8, '[1]kat. 0'!$R$4:$R$20, '[1]kat. 0'!H$4:H$20)</f>
        <v>8.5500000000000007</v>
      </c>
      <c r="J11" s="11">
        <f>_xlfn.XLOOKUP(8, '[1]kat. 0'!$R$4:$R$20, '[1]kat. 0'!I$4:I$20)</f>
        <v>1.3</v>
      </c>
      <c r="K11" s="11">
        <f>_xlfn.XLOOKUP(8, '[1]kat. 0'!$R$4:$R$20, '[1]kat. 0'!J$4:J$20)</f>
        <v>7.65</v>
      </c>
      <c r="L11" s="11">
        <f>_xlfn.XLOOKUP(8, '[1]kat. 0'!$R$4:$R$20, '[1]kat. 0'!K$4:K$20)</f>
        <v>2</v>
      </c>
      <c r="M11" s="11">
        <f>_xlfn.XLOOKUP(8, '[1]kat. 0'!$R$4:$R$20, '[1]kat. 0'!L$4:L$20)</f>
        <v>0</v>
      </c>
      <c r="N11" s="11">
        <f>_xlfn.XLOOKUP(8, '[1]kat. 0'!$R$4:$R$20, '[1]kat. 0'!M$4:M$20)</f>
        <v>10.950000000000001</v>
      </c>
      <c r="O11" s="12">
        <f t="shared" si="0"/>
        <v>19.5</v>
      </c>
    </row>
    <row r="12" spans="2:15" x14ac:dyDescent="0.35">
      <c r="B12" s="9">
        <f>_xlfn.XLOOKUP(9, '[1]kat. 0'!$R$4:$R$20, '[1]kat. 0'!$R$4:$R$20)</f>
        <v>9</v>
      </c>
      <c r="C12" s="10">
        <f>_xlfn.XLOOKUP(9, '[1]kat. 0'!$R$4:$R$20, '[1]kat. 0'!B$4:B$20)</f>
        <v>24</v>
      </c>
      <c r="D12" s="10" t="str">
        <f>_xlfn.XLOOKUP(9, '[1]kat. 0'!$R$4:$R$20, '[1]kat. 0'!C$4:C$20)</f>
        <v>GYM CLUB REDA</v>
      </c>
      <c r="E12" s="11">
        <f>_xlfn.XLOOKUP(9, '[1]kat. 0'!$R$4:$R$20, '[1]kat. 0'!D$4:D$20)</f>
        <v>0.4</v>
      </c>
      <c r="F12" s="11">
        <f>_xlfn.XLOOKUP(9, '[1]kat. 0'!$R$4:$R$20, '[1]kat. 0'!E$4:E$20)</f>
        <v>6.6</v>
      </c>
      <c r="G12" s="11">
        <f>_xlfn.XLOOKUP(9, '[1]kat. 0'!$R$4:$R$20, '[1]kat. 0'!F$4:F$20)</f>
        <v>1.8</v>
      </c>
      <c r="H12" s="11">
        <f>_xlfn.XLOOKUP(9, '[1]kat. 0'!$R$4:$R$20, '[1]kat. 0'!G$4:G$20)</f>
        <v>0</v>
      </c>
      <c r="I12" s="11">
        <f>_xlfn.XLOOKUP(9, '[1]kat. 0'!$R$4:$R$20, '[1]kat. 0'!H$4:H$20)</f>
        <v>8.8000000000000007</v>
      </c>
      <c r="J12" s="11">
        <f>_xlfn.XLOOKUP(9, '[1]kat. 0'!$R$4:$R$20, '[1]kat. 0'!I$4:I$20)</f>
        <v>1</v>
      </c>
      <c r="K12" s="11">
        <f>_xlfn.XLOOKUP(9, '[1]kat. 0'!$R$4:$R$20, '[1]kat. 0'!J$4:J$20)</f>
        <v>7.6</v>
      </c>
      <c r="L12" s="11">
        <f>_xlfn.XLOOKUP(9, '[1]kat. 0'!$R$4:$R$20, '[1]kat. 0'!K$4:K$20)</f>
        <v>1.8</v>
      </c>
      <c r="M12" s="11">
        <f>_xlfn.XLOOKUP(9, '[1]kat. 0'!$R$4:$R$20, '[1]kat. 0'!L$4:L$20)</f>
        <v>0</v>
      </c>
      <c r="N12" s="11">
        <f>_xlfn.XLOOKUP(9, '[1]kat. 0'!$R$4:$R$20, '[1]kat. 0'!M$4:M$20)</f>
        <v>10.4</v>
      </c>
      <c r="O12" s="12">
        <f t="shared" si="0"/>
        <v>19.200000000000003</v>
      </c>
    </row>
    <row r="13" spans="2:15" x14ac:dyDescent="0.35">
      <c r="B13" s="9">
        <f>_xlfn.XLOOKUP(10, '[1]kat. 0'!$R$4:$R$20, '[1]kat. 0'!$R$4:$R$20)</f>
        <v>10</v>
      </c>
      <c r="C13" s="10">
        <f>_xlfn.XLOOKUP(10, '[1]kat. 0'!$R$4:$R$20, '[1]kat. 0'!B$4:B$20)</f>
        <v>18</v>
      </c>
      <c r="D13" s="10" t="str">
        <f>_xlfn.XLOOKUP(10, '[1]kat. 0'!$R$4:$R$20, '[1]kat. 0'!C$4:C$20)</f>
        <v>GymSport Papoušci</v>
      </c>
      <c r="E13" s="11">
        <f>_xlfn.XLOOKUP(10, '[1]kat. 0'!$R$4:$R$20, '[1]kat. 0'!D$4:D$20)</f>
        <v>0.4</v>
      </c>
      <c r="F13" s="11">
        <f>_xlfn.XLOOKUP(10, '[1]kat. 0'!$R$4:$R$20, '[1]kat. 0'!E$4:E$20)</f>
        <v>6.9</v>
      </c>
      <c r="G13" s="11">
        <f>_xlfn.XLOOKUP(10, '[1]kat. 0'!$R$4:$R$20, '[1]kat. 0'!F$4:F$20)</f>
        <v>1.9</v>
      </c>
      <c r="H13" s="11">
        <f>_xlfn.XLOOKUP(10, '[1]kat. 0'!$R$4:$R$20, '[1]kat. 0'!G$4:G$20)</f>
        <v>0</v>
      </c>
      <c r="I13" s="11">
        <f>_xlfn.XLOOKUP(10, '[1]kat. 0'!$R$4:$R$20, '[1]kat. 0'!H$4:H$20)</f>
        <v>9.2000000000000011</v>
      </c>
      <c r="J13" s="11">
        <f>_xlfn.XLOOKUP(10, '[1]kat. 0'!$R$4:$R$20, '[1]kat. 0'!I$4:I$20)</f>
        <v>0.7</v>
      </c>
      <c r="K13" s="11">
        <f>_xlfn.XLOOKUP(10, '[1]kat. 0'!$R$4:$R$20, '[1]kat. 0'!J$4:J$20)</f>
        <v>7.1</v>
      </c>
      <c r="L13" s="11">
        <f>_xlfn.XLOOKUP(10, '[1]kat. 0'!$R$4:$R$20, '[1]kat. 0'!K$4:K$20)</f>
        <v>2</v>
      </c>
      <c r="M13" s="11">
        <f>_xlfn.XLOOKUP(10, '[1]kat. 0'!$R$4:$R$20, '[1]kat. 0'!L$4:L$20)</f>
        <v>0</v>
      </c>
      <c r="N13" s="11">
        <f>_xlfn.XLOOKUP(10, '[1]kat. 0'!$R$4:$R$20, '[1]kat. 0'!M$4:M$20)</f>
        <v>9.8000000000000007</v>
      </c>
      <c r="O13" s="12">
        <f t="shared" si="0"/>
        <v>19</v>
      </c>
    </row>
    <row r="14" spans="2:15" x14ac:dyDescent="0.35">
      <c r="B14" s="9">
        <f>_xlfn.XLOOKUP(11, '[1]kat. 0'!$R$4:$R$20, '[1]kat. 0'!$R$4:$R$20)</f>
        <v>11</v>
      </c>
      <c r="C14" s="10">
        <f>_xlfn.XLOOKUP(11, '[1]kat. 0'!$R$4:$R$20, '[1]kat. 0'!B$4:B$20)</f>
        <v>20</v>
      </c>
      <c r="D14" s="10" t="str">
        <f>_xlfn.XLOOKUP(11, '[1]kat. 0'!$R$4:$R$20, '[1]kat. 0'!C$4:C$20)</f>
        <v>TJ SOKOL Řepy</v>
      </c>
      <c r="E14" s="11">
        <f>_xlfn.XLOOKUP(11, '[1]kat. 0'!$R$4:$R$20, '[1]kat. 0'!D$4:D$20)</f>
        <v>0.2</v>
      </c>
      <c r="F14" s="11">
        <f>_xlfn.XLOOKUP(11, '[1]kat. 0'!$R$4:$R$20, '[1]kat. 0'!E$4:E$20)</f>
        <v>6.8</v>
      </c>
      <c r="G14" s="11">
        <f>_xlfn.XLOOKUP(11, '[1]kat. 0'!$R$4:$R$20, '[1]kat. 0'!F$4:F$20)</f>
        <v>1.9</v>
      </c>
      <c r="H14" s="11">
        <f>_xlfn.XLOOKUP(11, '[1]kat. 0'!$R$4:$R$20, '[1]kat. 0'!G$4:G$20)</f>
        <v>0</v>
      </c>
      <c r="I14" s="11">
        <f>_xlfn.XLOOKUP(11, '[1]kat. 0'!$R$4:$R$20, '[1]kat. 0'!H$4:H$20)</f>
        <v>8.9</v>
      </c>
      <c r="J14" s="11">
        <f>_xlfn.XLOOKUP(11, '[1]kat. 0'!$R$4:$R$20, '[1]kat. 0'!I$4:I$20)</f>
        <v>0.9</v>
      </c>
      <c r="K14" s="11">
        <f>_xlfn.XLOOKUP(11, '[1]kat. 0'!$R$4:$R$20, '[1]kat. 0'!J$4:J$20)</f>
        <v>6.9</v>
      </c>
      <c r="L14" s="11">
        <f>_xlfn.XLOOKUP(11, '[1]kat. 0'!$R$4:$R$20, '[1]kat. 0'!K$4:K$20)</f>
        <v>2</v>
      </c>
      <c r="M14" s="11">
        <f>_xlfn.XLOOKUP(11, '[1]kat. 0'!$R$4:$R$20, '[1]kat. 0'!L$4:L$20)</f>
        <v>0</v>
      </c>
      <c r="N14" s="11">
        <f>_xlfn.XLOOKUP(11, '[1]kat. 0'!$R$4:$R$20, '[1]kat. 0'!M$4:M$20)</f>
        <v>9.8000000000000007</v>
      </c>
      <c r="O14" s="12">
        <f t="shared" si="0"/>
        <v>18.700000000000003</v>
      </c>
    </row>
    <row r="15" spans="2:15" x14ac:dyDescent="0.35">
      <c r="B15" s="9">
        <f>_xlfn.XLOOKUP(12, '[1]kat. 0'!$R$4:$R$20, '[1]kat. 0'!$R$4:$R$20)</f>
        <v>12</v>
      </c>
      <c r="C15" s="10">
        <f>_xlfn.XLOOKUP(12, '[1]kat. 0'!$R$4:$R$20, '[1]kat. 0'!B$4:B$20)</f>
        <v>21</v>
      </c>
      <c r="D15" s="10" t="str">
        <f>_xlfn.XLOOKUP(12, '[1]kat. 0'!$R$4:$R$20, '[1]kat. 0'!C$4:C$20)</f>
        <v>TJ Avia Čakovice</v>
      </c>
      <c r="E15" s="11">
        <f>_xlfn.XLOOKUP(12, '[1]kat. 0'!$R$4:$R$20, '[1]kat. 0'!D$4:D$20)</f>
        <v>0.3</v>
      </c>
      <c r="F15" s="11">
        <f>_xlfn.XLOOKUP(12, '[1]kat. 0'!$R$4:$R$20, '[1]kat. 0'!E$4:E$20)</f>
        <v>6</v>
      </c>
      <c r="G15" s="11">
        <f>_xlfn.XLOOKUP(12, '[1]kat. 0'!$R$4:$R$20, '[1]kat. 0'!F$4:F$20)</f>
        <v>2</v>
      </c>
      <c r="H15" s="11">
        <f>_xlfn.XLOOKUP(12, '[1]kat. 0'!$R$4:$R$20, '[1]kat. 0'!G$4:G$20)</f>
        <v>0</v>
      </c>
      <c r="I15" s="11">
        <f>_xlfn.XLOOKUP(12, '[1]kat. 0'!$R$4:$R$20, '[1]kat. 0'!H$4:H$20)</f>
        <v>8.3000000000000007</v>
      </c>
      <c r="J15" s="11">
        <f>_xlfn.XLOOKUP(12, '[1]kat. 0'!$R$4:$R$20, '[1]kat. 0'!I$4:I$20)</f>
        <v>0.6</v>
      </c>
      <c r="K15" s="11">
        <f>_xlfn.XLOOKUP(12, '[1]kat. 0'!$R$4:$R$20, '[1]kat. 0'!J$4:J$20)</f>
        <v>7.65</v>
      </c>
      <c r="L15" s="11">
        <f>_xlfn.XLOOKUP(12, '[1]kat. 0'!$R$4:$R$20, '[1]kat. 0'!K$4:K$20)</f>
        <v>2</v>
      </c>
      <c r="M15" s="11">
        <f>_xlfn.XLOOKUP(12, '[1]kat. 0'!$R$4:$R$20, '[1]kat. 0'!L$4:L$20)</f>
        <v>0</v>
      </c>
      <c r="N15" s="11">
        <f>_xlfn.XLOOKUP(12, '[1]kat. 0'!$R$4:$R$20, '[1]kat. 0'!M$4:M$20)</f>
        <v>10.25</v>
      </c>
      <c r="O15" s="12">
        <f t="shared" si="0"/>
        <v>18.55</v>
      </c>
    </row>
    <row r="16" spans="2:15" x14ac:dyDescent="0.35">
      <c r="B16" s="9">
        <f>_xlfn.XLOOKUP(13, '[1]kat. 0'!$R$4:$R$20, '[1]kat. 0'!$R$4:$R$20)</f>
        <v>13</v>
      </c>
      <c r="C16" s="10">
        <f>_xlfn.XLOOKUP(13, '[1]kat. 0'!$R$4:$R$20, '[1]kat. 0'!B$4:B$20)</f>
        <v>23</v>
      </c>
      <c r="D16" s="10" t="str">
        <f>_xlfn.XLOOKUP(13, '[1]kat. 0'!$R$4:$R$20, '[1]kat. 0'!C$4:C$20)</f>
        <v>TVT Motion</v>
      </c>
      <c r="E16" s="11">
        <f>_xlfn.XLOOKUP(13, '[1]kat. 0'!$R$4:$R$20, '[1]kat. 0'!D$4:D$20)</f>
        <v>0.6</v>
      </c>
      <c r="F16" s="11">
        <f>_xlfn.XLOOKUP(13, '[1]kat. 0'!$R$4:$R$20, '[1]kat. 0'!E$4:E$20)</f>
        <v>5.9</v>
      </c>
      <c r="G16" s="11">
        <f>_xlfn.XLOOKUP(13, '[1]kat. 0'!$R$4:$R$20, '[1]kat. 0'!F$4:F$20)</f>
        <v>1.5</v>
      </c>
      <c r="H16" s="11">
        <f>_xlfn.XLOOKUP(13, '[1]kat. 0'!$R$4:$R$20, '[1]kat. 0'!G$4:G$20)</f>
        <v>0</v>
      </c>
      <c r="I16" s="11">
        <f>_xlfn.XLOOKUP(13, '[1]kat. 0'!$R$4:$R$20, '[1]kat. 0'!H$4:H$20)</f>
        <v>8</v>
      </c>
      <c r="J16" s="11">
        <f>_xlfn.XLOOKUP(13, '[1]kat. 0'!$R$4:$R$20, '[1]kat. 0'!I$4:I$20)</f>
        <v>1.1000000000000001</v>
      </c>
      <c r="K16" s="11">
        <f>_xlfn.XLOOKUP(13, '[1]kat. 0'!$R$4:$R$20, '[1]kat. 0'!J$4:J$20)</f>
        <v>7.5</v>
      </c>
      <c r="L16" s="11">
        <f>_xlfn.XLOOKUP(13, '[1]kat. 0'!$R$4:$R$20, '[1]kat. 0'!K$4:K$20)</f>
        <v>1.7</v>
      </c>
      <c r="M16" s="11">
        <f>_xlfn.XLOOKUP(13, '[1]kat. 0'!$R$4:$R$20, '[1]kat. 0'!L$4:L$20)</f>
        <v>0</v>
      </c>
      <c r="N16" s="11">
        <f>_xlfn.XLOOKUP(13, '[1]kat. 0'!$R$4:$R$20, '[1]kat. 0'!M$4:M$20)</f>
        <v>10.299999999999999</v>
      </c>
      <c r="O16" s="12">
        <f t="shared" si="0"/>
        <v>18.299999999999997</v>
      </c>
    </row>
    <row r="17" spans="2:15" ht="15" thickBot="1" x14ac:dyDescent="0.4">
      <c r="B17" s="17">
        <f>_xlfn.XLOOKUP(14, '[1]kat. 0'!$R$4:$R$20, '[1]kat. 0'!$R$4:$R$20)</f>
        <v>14</v>
      </c>
      <c r="C17" s="18">
        <f>_xlfn.XLOOKUP(14, '[1]kat. 0'!$R$4:$R$20, '[1]kat. 0'!B$4:B$20)</f>
        <v>14</v>
      </c>
      <c r="D17" s="18" t="str">
        <f>_xlfn.XLOOKUP(14, '[1]kat. 0'!$R$4:$R$20, '[1]kat. 0'!C$4:C$20)</f>
        <v>Tj Sokol Senohraby – Kočičky</v>
      </c>
      <c r="E17" s="19">
        <f>_xlfn.XLOOKUP(14, '[1]kat. 0'!$R$4:$R$20, '[1]kat. 0'!D$4:D$20)</f>
        <v>0.1</v>
      </c>
      <c r="F17" s="19">
        <f>_xlfn.XLOOKUP(14, '[1]kat. 0'!$R$4:$R$20, '[1]kat. 0'!E$4:E$20)</f>
        <v>7.15</v>
      </c>
      <c r="G17" s="19">
        <f>_xlfn.XLOOKUP(14, '[1]kat. 0'!$R$4:$R$20, '[1]kat. 0'!F$4:F$20)</f>
        <v>2</v>
      </c>
      <c r="H17" s="19">
        <f>_xlfn.XLOOKUP(14, '[1]kat. 0'!$R$4:$R$20, '[1]kat. 0'!G$4:G$20)</f>
        <v>0</v>
      </c>
      <c r="I17" s="19">
        <f>_xlfn.XLOOKUP(14, '[1]kat. 0'!$R$4:$R$20, '[1]kat. 0'!H$4:H$20)</f>
        <v>9.25</v>
      </c>
      <c r="J17" s="19">
        <f>_xlfn.XLOOKUP(14, '[1]kat. 0'!$R$4:$R$20, '[1]kat. 0'!I$4:I$20)</f>
        <v>0.75</v>
      </c>
      <c r="K17" s="19">
        <f>_xlfn.XLOOKUP(14, '[1]kat. 0'!$R$4:$R$20, '[1]kat. 0'!J$4:J$20)</f>
        <v>6.95</v>
      </c>
      <c r="L17" s="19">
        <f>_xlfn.XLOOKUP(14, '[1]kat. 0'!$R$4:$R$20, '[1]kat. 0'!K$4:K$20)</f>
        <v>1.1000000000000001</v>
      </c>
      <c r="M17" s="19">
        <f>_xlfn.XLOOKUP(14, '[1]kat. 0'!$R$4:$R$20, '[1]kat. 0'!L$4:L$20)</f>
        <v>0</v>
      </c>
      <c r="N17" s="19">
        <f>_xlfn.XLOOKUP(14, '[1]kat. 0'!$R$4:$R$20, '[1]kat. 0'!M$4:M$20)</f>
        <v>8.8000000000000007</v>
      </c>
      <c r="O17" s="21">
        <f t="shared" si="0"/>
        <v>18.05</v>
      </c>
    </row>
  </sheetData>
  <mergeCells count="5">
    <mergeCell ref="B2:B3"/>
    <mergeCell ref="C2:C3"/>
    <mergeCell ref="D2:D3"/>
    <mergeCell ref="E2:I2"/>
    <mergeCell ref="J2:N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89597-E7DC-4A6A-8522-33BB6CE15B91}">
  <dimension ref="B1:O9"/>
  <sheetViews>
    <sheetView workbookViewId="0">
      <selection activeCell="D18" sqref="D18"/>
    </sheetView>
  </sheetViews>
  <sheetFormatPr defaultRowHeight="14.5" x14ac:dyDescent="0.35"/>
  <cols>
    <col min="4" max="4" width="26.08984375" customWidth="1"/>
  </cols>
  <sheetData>
    <row r="1" spans="2:15" ht="15" thickBot="1" x14ac:dyDescent="0.4"/>
    <row r="2" spans="2:15" ht="21" x14ac:dyDescent="0.5">
      <c r="B2" s="1" t="s">
        <v>0</v>
      </c>
      <c r="C2" s="2" t="s">
        <v>1</v>
      </c>
      <c r="D2" s="2" t="s">
        <v>2</v>
      </c>
      <c r="E2" s="3" t="s">
        <v>3</v>
      </c>
      <c r="F2" s="3"/>
      <c r="G2" s="3"/>
      <c r="H2" s="3"/>
      <c r="I2" s="3"/>
      <c r="J2" s="3" t="s">
        <v>4</v>
      </c>
      <c r="K2" s="3"/>
      <c r="L2" s="3"/>
      <c r="M2" s="3"/>
      <c r="N2" s="3"/>
      <c r="O2" s="4"/>
    </row>
    <row r="3" spans="2:15" x14ac:dyDescent="0.35">
      <c r="B3" s="5"/>
      <c r="C3" s="6"/>
      <c r="D3" s="6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8" t="s">
        <v>10</v>
      </c>
    </row>
    <row r="4" spans="2:15" x14ac:dyDescent="0.35">
      <c r="B4" s="9">
        <f>_xlfn.XLOOKUP(1, '[1]kat. 1A'!$R$4:$R$23, '[1]kat. 1A'!$R$4:$R$23)</f>
        <v>1</v>
      </c>
      <c r="C4" s="10">
        <f>_xlfn.XLOOKUP(1, '[1]kat. 1A'!$R$4:$R$23, '[1]kat. 1A'!B$4:B$23)</f>
        <v>39</v>
      </c>
      <c r="D4" s="10" t="str">
        <f>_xlfn.XLOOKUP(1, '[1]kat. 1A'!$R$4:$R$23, '[1]kat. 1A'!C$4:C$23)</f>
        <v>Gym Dobřichovice Vrtulky</v>
      </c>
      <c r="E4" s="11">
        <f>_xlfn.XLOOKUP(1, '[1]kat. 1A'!$R$4:$R$23, '[1]kat. 1A'!D$4:D$23)</f>
        <v>2.2000000000000002</v>
      </c>
      <c r="F4" s="11">
        <f>_xlfn.XLOOKUP(1, '[1]kat. 1A'!$R$4:$R$23, '[1]kat. 1A'!E$4:E$23)</f>
        <v>7.7</v>
      </c>
      <c r="G4" s="11">
        <f>_xlfn.XLOOKUP(1, '[1]kat. 1A'!$R$4:$R$23, '[1]kat. 1A'!F$4:F$23)</f>
        <v>2</v>
      </c>
      <c r="H4" s="11">
        <f>_xlfn.XLOOKUP(1, '[1]kat. 1A'!$R$4:$R$23, '[1]kat. 1A'!G$4:G$23)</f>
        <v>0</v>
      </c>
      <c r="I4" s="13">
        <f>_xlfn.XLOOKUP(1, '[1]kat. 1A'!$R$4:$R$23, '[1]kat. 1A'!H$4:H$23)</f>
        <v>11.9</v>
      </c>
      <c r="J4" s="11">
        <f>_xlfn.XLOOKUP(1, '[1]kat. 1A'!$R$4:$R$23, '[1]kat. 1A'!I$4:I$23)</f>
        <v>2.8</v>
      </c>
      <c r="K4" s="11">
        <f>_xlfn.XLOOKUP(1, '[1]kat. 1A'!$R$4:$R$23, '[1]kat. 1A'!J$4:J$23)</f>
        <v>7.1</v>
      </c>
      <c r="L4" s="11">
        <f>_xlfn.XLOOKUP(1, '[1]kat. 1A'!$R$4:$R$23, '[1]kat. 1A'!K$4:K$23)</f>
        <v>2</v>
      </c>
      <c r="M4" s="11">
        <f>_xlfn.XLOOKUP(1, '[1]kat. 1A'!$R$4:$R$23, '[1]kat. 1A'!L$4:L$23)</f>
        <v>0</v>
      </c>
      <c r="N4" s="13">
        <f>_xlfn.XLOOKUP(1, '[1]kat. 1A'!$R$4:$R$23, '[1]kat. 1A'!M$4:M$23)</f>
        <v>11.899999999999999</v>
      </c>
      <c r="O4" s="12">
        <f>SUM(I4+N4)</f>
        <v>23.799999999999997</v>
      </c>
    </row>
    <row r="5" spans="2:15" x14ac:dyDescent="0.35">
      <c r="B5" s="9">
        <f>_xlfn.XLOOKUP(2, '[1]kat. 1A'!$R$4:$R$23, '[1]kat. 1A'!$R$4:$R$23)</f>
        <v>2</v>
      </c>
      <c r="C5" s="10">
        <f>_xlfn.XLOOKUP(2, '[1]kat. 1A'!$R$4:$R$23, '[1]kat. 1A'!B$4:B$23)</f>
        <v>40</v>
      </c>
      <c r="D5" s="10" t="str">
        <f>_xlfn.XLOOKUP(2, '[1]kat. 1A'!$R$4:$R$23, '[1]kat. 1A'!C$4:C$23)</f>
        <v>Sokol Řeporyje Gymstar</v>
      </c>
      <c r="E5" s="11">
        <f>_xlfn.XLOOKUP(2, '[1]kat. 1A'!$R$4:$R$23, '[1]kat. 1A'!D$4:D$23)</f>
        <v>1.8</v>
      </c>
      <c r="F5" s="11">
        <f>_xlfn.XLOOKUP(2, '[1]kat. 1A'!$R$4:$R$23, '[1]kat. 1A'!E$4:E$23)</f>
        <v>7.55</v>
      </c>
      <c r="G5" s="11">
        <f>_xlfn.XLOOKUP(2, '[1]kat. 1A'!$R$4:$R$23, '[1]kat. 1A'!F$4:F$23)</f>
        <v>2</v>
      </c>
      <c r="H5" s="11">
        <f>_xlfn.XLOOKUP(2, '[1]kat. 1A'!$R$4:$R$23, '[1]kat. 1A'!G$4:G$23)</f>
        <v>0</v>
      </c>
      <c r="I5" s="13">
        <f>_xlfn.XLOOKUP(2, '[1]kat. 1A'!$R$4:$R$23, '[1]kat. 1A'!H$4:H$23)</f>
        <v>11.35</v>
      </c>
      <c r="J5" s="11">
        <f>_xlfn.XLOOKUP(2, '[1]kat. 1A'!$R$4:$R$23, '[1]kat. 1A'!I$4:I$23)</f>
        <v>2.2999999999999998</v>
      </c>
      <c r="K5" s="11">
        <f>_xlfn.XLOOKUP(2, '[1]kat. 1A'!$R$4:$R$23, '[1]kat. 1A'!J$4:J$23)</f>
        <v>7.75</v>
      </c>
      <c r="L5" s="11">
        <f>_xlfn.XLOOKUP(2, '[1]kat. 1A'!$R$4:$R$23, '[1]kat. 1A'!K$4:K$23)</f>
        <v>2</v>
      </c>
      <c r="M5" s="11">
        <f>_xlfn.XLOOKUP(2, '[1]kat. 1A'!$R$4:$R$23, '[1]kat. 1A'!L$4:L$23)</f>
        <v>0</v>
      </c>
      <c r="N5" s="13">
        <f>_xlfn.XLOOKUP(2, '[1]kat. 1A'!$R$4:$R$23, '[1]kat. 1A'!M$4:M$23)</f>
        <v>12.05</v>
      </c>
      <c r="O5" s="12">
        <f t="shared" ref="O5:O9" si="0">SUM(I5+N5)</f>
        <v>23.4</v>
      </c>
    </row>
    <row r="6" spans="2:15" x14ac:dyDescent="0.35">
      <c r="B6" s="9">
        <f>_xlfn.XLOOKUP(3, '[1]kat. 1A'!$R$4:$R$23, '[1]kat. 1A'!$R$4:$R$23)</f>
        <v>3</v>
      </c>
      <c r="C6" s="10">
        <f>_xlfn.XLOOKUP(3, '[1]kat. 1A'!$R$4:$R$23, '[1]kat. 1A'!B$4:B$23)</f>
        <v>38</v>
      </c>
      <c r="D6" s="10" t="str">
        <f>_xlfn.XLOOKUP(3, '[1]kat. 1A'!$R$4:$R$23, '[1]kat. 1A'!C$4:C$23)</f>
        <v>Gymnastika Říčany</v>
      </c>
      <c r="E6" s="11">
        <f>_xlfn.XLOOKUP(3, '[1]kat. 1A'!$R$4:$R$23, '[1]kat. 1A'!D$4:D$23)</f>
        <v>1.65</v>
      </c>
      <c r="F6" s="11">
        <f>_xlfn.XLOOKUP(3, '[1]kat. 1A'!$R$4:$R$23, '[1]kat. 1A'!E$4:E$23)</f>
        <v>6.9</v>
      </c>
      <c r="G6" s="11">
        <f>_xlfn.XLOOKUP(3, '[1]kat. 1A'!$R$4:$R$23, '[1]kat. 1A'!F$4:F$23)</f>
        <v>2</v>
      </c>
      <c r="H6" s="11">
        <f>_xlfn.XLOOKUP(3, '[1]kat. 1A'!$R$4:$R$23, '[1]kat. 1A'!G$4:G$23)</f>
        <v>0</v>
      </c>
      <c r="I6" s="13">
        <f>_xlfn.XLOOKUP(3, '[1]kat. 1A'!$R$4:$R$23, '[1]kat. 1A'!H$4:H$23)</f>
        <v>10.55</v>
      </c>
      <c r="J6" s="11">
        <f>_xlfn.XLOOKUP(3, '[1]kat. 1A'!$R$4:$R$23, '[1]kat. 1A'!I$4:I$23)</f>
        <v>2.1</v>
      </c>
      <c r="K6" s="11">
        <f>_xlfn.XLOOKUP(3, '[1]kat. 1A'!$R$4:$R$23, '[1]kat. 1A'!J$4:J$23)</f>
        <v>7.45</v>
      </c>
      <c r="L6" s="11">
        <f>_xlfn.XLOOKUP(3, '[1]kat. 1A'!$R$4:$R$23, '[1]kat. 1A'!K$4:K$23)</f>
        <v>2</v>
      </c>
      <c r="M6" s="11">
        <f>_xlfn.XLOOKUP(3, '[1]kat. 1A'!$R$4:$R$23, '[1]kat. 1A'!L$4:L$23)</f>
        <v>0</v>
      </c>
      <c r="N6" s="13">
        <f>_xlfn.XLOOKUP(3, '[1]kat. 1A'!$R$4:$R$23, '[1]kat. 1A'!M$4:M$23)</f>
        <v>11.55</v>
      </c>
      <c r="O6" s="12">
        <f t="shared" si="0"/>
        <v>22.1</v>
      </c>
    </row>
    <row r="7" spans="2:15" x14ac:dyDescent="0.35">
      <c r="B7" s="9">
        <f>_xlfn.XLOOKUP(4, '[1]kat. 1A'!$R$4:$R$23, '[1]kat. 1A'!$R$4:$R$23)</f>
        <v>4</v>
      </c>
      <c r="C7" s="10">
        <f>_xlfn.XLOOKUP(4, '[1]kat. 1A'!$R$4:$R$23, '[1]kat. 1A'!B$4:B$23)</f>
        <v>36</v>
      </c>
      <c r="D7" s="10" t="str">
        <f>_xlfn.XLOOKUP(4, '[1]kat. 1A'!$R$4:$R$23, '[1]kat. 1A'!C$4:C$23)</f>
        <v>T.J. Sokol Plzeň-Doubravka</v>
      </c>
      <c r="E7" s="11">
        <f>_xlfn.XLOOKUP(4, '[1]kat. 1A'!$R$4:$R$23, '[1]kat. 1A'!D$4:D$23)</f>
        <v>0.9</v>
      </c>
      <c r="F7" s="11">
        <f>_xlfn.XLOOKUP(4, '[1]kat. 1A'!$R$4:$R$23, '[1]kat. 1A'!E$4:E$23)</f>
        <v>7.8</v>
      </c>
      <c r="G7" s="11">
        <f>_xlfn.XLOOKUP(4, '[1]kat. 1A'!$R$4:$R$23, '[1]kat. 1A'!F$4:F$23)</f>
        <v>2</v>
      </c>
      <c r="H7" s="11">
        <f>_xlfn.XLOOKUP(4, '[1]kat. 1A'!$R$4:$R$23, '[1]kat. 1A'!G$4:G$23)</f>
        <v>0</v>
      </c>
      <c r="I7" s="13">
        <f>_xlfn.XLOOKUP(4, '[1]kat. 1A'!$R$4:$R$23, '[1]kat. 1A'!H$4:H$23)</f>
        <v>10.7</v>
      </c>
      <c r="J7" s="11">
        <f>_xlfn.XLOOKUP(4, '[1]kat. 1A'!$R$4:$R$23, '[1]kat. 1A'!I$4:I$23)</f>
        <v>1.9</v>
      </c>
      <c r="K7" s="11">
        <f>_xlfn.XLOOKUP(4, '[1]kat. 1A'!$R$4:$R$23, '[1]kat. 1A'!J$4:J$23)</f>
        <v>7.35</v>
      </c>
      <c r="L7" s="11">
        <f>_xlfn.XLOOKUP(4, '[1]kat. 1A'!$R$4:$R$23, '[1]kat. 1A'!K$4:K$23)</f>
        <v>2</v>
      </c>
      <c r="M7" s="11">
        <f>_xlfn.XLOOKUP(4, '[1]kat. 1A'!$R$4:$R$23, '[1]kat. 1A'!L$4:L$23)</f>
        <v>0</v>
      </c>
      <c r="N7" s="13">
        <f>_xlfn.XLOOKUP(4, '[1]kat. 1A'!$R$4:$R$23, '[1]kat. 1A'!M$4:M$23)</f>
        <v>11.25</v>
      </c>
      <c r="O7" s="12">
        <f t="shared" si="0"/>
        <v>21.95</v>
      </c>
    </row>
    <row r="8" spans="2:15" x14ac:dyDescent="0.35">
      <c r="B8" s="9">
        <f>_xlfn.XLOOKUP(5, '[1]kat. 1A'!$R$4:$R$23, '[1]kat. 1A'!$R$4:$R$23)</f>
        <v>5</v>
      </c>
      <c r="C8" s="10">
        <f>_xlfn.XLOOKUP(5, '[1]kat. 1A'!$R$4:$R$23, '[1]kat. 1A'!B$4:B$23)</f>
        <v>37</v>
      </c>
      <c r="D8" s="10" t="str">
        <f>_xlfn.XLOOKUP(5, '[1]kat. 1A'!$R$4:$R$23, '[1]kat. 1A'!C$4:C$23)</f>
        <v>GYM CLUB REDA</v>
      </c>
      <c r="E8" s="11">
        <f>_xlfn.XLOOKUP(5, '[1]kat. 1A'!$R$4:$R$23, '[1]kat. 1A'!D$4:D$23)</f>
        <v>1.4</v>
      </c>
      <c r="F8" s="11">
        <f>_xlfn.XLOOKUP(5, '[1]kat. 1A'!$R$4:$R$23, '[1]kat. 1A'!E$4:E$23)</f>
        <v>7.25</v>
      </c>
      <c r="G8" s="11">
        <f>_xlfn.XLOOKUP(5, '[1]kat. 1A'!$R$4:$R$23, '[1]kat. 1A'!F$4:F$23)</f>
        <v>2</v>
      </c>
      <c r="H8" s="11">
        <f>_xlfn.XLOOKUP(5, '[1]kat. 1A'!$R$4:$R$23, '[1]kat. 1A'!G$4:G$23)</f>
        <v>0</v>
      </c>
      <c r="I8" s="13">
        <f>_xlfn.XLOOKUP(5, '[1]kat. 1A'!$R$4:$R$23, '[1]kat. 1A'!H$4:H$23)</f>
        <v>10.65</v>
      </c>
      <c r="J8" s="11">
        <f>_xlfn.XLOOKUP(5, '[1]kat. 1A'!$R$4:$R$23, '[1]kat. 1A'!I$4:I$23)</f>
        <v>1.9</v>
      </c>
      <c r="K8" s="11">
        <f>_xlfn.XLOOKUP(5, '[1]kat. 1A'!$R$4:$R$23, '[1]kat. 1A'!J$4:J$23)</f>
        <v>7.3</v>
      </c>
      <c r="L8" s="11">
        <f>_xlfn.XLOOKUP(5, '[1]kat. 1A'!$R$4:$R$23, '[1]kat. 1A'!K$4:K$23)</f>
        <v>2</v>
      </c>
      <c r="M8" s="11">
        <f>_xlfn.XLOOKUP(5, '[1]kat. 1A'!$R$4:$R$23, '[1]kat. 1A'!L$4:L$23)</f>
        <v>0</v>
      </c>
      <c r="N8" s="13">
        <f>_xlfn.XLOOKUP(5, '[1]kat. 1A'!$R$4:$R$23, '[1]kat. 1A'!M$4:M$23)</f>
        <v>11.2</v>
      </c>
      <c r="O8" s="12">
        <f t="shared" si="0"/>
        <v>21.85</v>
      </c>
    </row>
    <row r="9" spans="2:15" ht="15" thickBot="1" x14ac:dyDescent="0.4">
      <c r="B9" s="17">
        <f>_xlfn.XLOOKUP(6, '[1]kat. 1A'!$R$4:$R$23, '[1]kat. 1A'!$R$4:$R$23)</f>
        <v>6</v>
      </c>
      <c r="C9" s="18">
        <f>_xlfn.XLOOKUP(6, '[1]kat. 1A'!$R$4:$R$23, '[1]kat. 1A'!B$4:B$23)</f>
        <v>41</v>
      </c>
      <c r="D9" s="18" t="str">
        <f>_xlfn.XLOOKUP(6, '[1]kat. 1A'!$R$4:$R$23, '[1]kat. 1A'!C$4:C$23)</f>
        <v>T.J. Sokol Pyšely</v>
      </c>
      <c r="E9" s="19">
        <f>_xlfn.XLOOKUP(6, '[1]kat. 1A'!$R$4:$R$23, '[1]kat. 1A'!D$4:D$23)</f>
        <v>1.5</v>
      </c>
      <c r="F9" s="19">
        <f>_xlfn.XLOOKUP(6, '[1]kat. 1A'!$R$4:$R$23, '[1]kat. 1A'!E$4:E$23)</f>
        <v>7.1</v>
      </c>
      <c r="G9" s="19">
        <f>_xlfn.XLOOKUP(6, '[1]kat. 1A'!$R$4:$R$23, '[1]kat. 1A'!F$4:F$23)</f>
        <v>2</v>
      </c>
      <c r="H9" s="19">
        <f>_xlfn.XLOOKUP(6, '[1]kat. 1A'!$R$4:$R$23, '[1]kat. 1A'!G$4:G$23)</f>
        <v>0</v>
      </c>
      <c r="I9" s="20">
        <f>_xlfn.XLOOKUP(6, '[1]kat. 1A'!$R$4:$R$23, '[1]kat. 1A'!H$4:H$23)</f>
        <v>10.6</v>
      </c>
      <c r="J9" s="19">
        <f>_xlfn.XLOOKUP(6, '[1]kat. 1A'!$R$4:$R$23, '[1]kat. 1A'!I$4:I$23)</f>
        <v>2.1</v>
      </c>
      <c r="K9" s="19">
        <f>_xlfn.XLOOKUP(6, '[1]kat. 1A'!$R$4:$R$23, '[1]kat. 1A'!J$4:J$23)</f>
        <v>6.85</v>
      </c>
      <c r="L9" s="19">
        <f>_xlfn.XLOOKUP(6, '[1]kat. 1A'!$R$4:$R$23, '[1]kat. 1A'!K$4:K$23)</f>
        <v>2</v>
      </c>
      <c r="M9" s="19">
        <f>_xlfn.XLOOKUP(6, '[1]kat. 1A'!$R$4:$R$23, '[1]kat. 1A'!L$4:L$23)</f>
        <v>0</v>
      </c>
      <c r="N9" s="20">
        <f>_xlfn.XLOOKUP(6, '[1]kat. 1A'!$R$4:$R$23, '[1]kat. 1A'!M$4:M$23)</f>
        <v>10.95</v>
      </c>
      <c r="O9" s="21">
        <f t="shared" si="0"/>
        <v>21.549999999999997</v>
      </c>
    </row>
  </sheetData>
  <mergeCells count="5">
    <mergeCell ref="B2:B3"/>
    <mergeCell ref="C2:C3"/>
    <mergeCell ref="D2:D3"/>
    <mergeCell ref="E2:I2"/>
    <mergeCell ref="J2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D15E-C447-46D3-A1CB-B4499889532E}">
  <dimension ref="B1:O13"/>
  <sheetViews>
    <sheetView workbookViewId="0">
      <selection activeCell="E19" sqref="E19"/>
    </sheetView>
  </sheetViews>
  <sheetFormatPr defaultRowHeight="14.5" x14ac:dyDescent="0.35"/>
  <cols>
    <col min="4" max="4" width="25.90625" customWidth="1"/>
  </cols>
  <sheetData>
    <row r="1" spans="2:15" ht="15" thickBot="1" x14ac:dyDescent="0.4"/>
    <row r="2" spans="2:15" ht="21" x14ac:dyDescent="0.5">
      <c r="B2" s="1" t="s">
        <v>0</v>
      </c>
      <c r="C2" s="2" t="s">
        <v>1</v>
      </c>
      <c r="D2" s="2" t="s">
        <v>2</v>
      </c>
      <c r="E2" s="3" t="s">
        <v>3</v>
      </c>
      <c r="F2" s="3"/>
      <c r="G2" s="3"/>
      <c r="H2" s="3"/>
      <c r="I2" s="3"/>
      <c r="J2" s="3" t="s">
        <v>4</v>
      </c>
      <c r="K2" s="3"/>
      <c r="L2" s="3"/>
      <c r="M2" s="3"/>
      <c r="N2" s="3"/>
      <c r="O2" s="4"/>
    </row>
    <row r="3" spans="2:15" x14ac:dyDescent="0.35">
      <c r="B3" s="5"/>
      <c r="C3" s="6"/>
      <c r="D3" s="6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5</v>
      </c>
      <c r="K3" s="7" t="s">
        <v>6</v>
      </c>
      <c r="L3" s="7" t="s">
        <v>7</v>
      </c>
      <c r="M3" s="7" t="s">
        <v>8</v>
      </c>
      <c r="N3" s="14" t="s">
        <v>9</v>
      </c>
      <c r="O3" s="8" t="s">
        <v>10</v>
      </c>
    </row>
    <row r="4" spans="2:15" x14ac:dyDescent="0.35">
      <c r="B4" s="9">
        <f>_xlfn.XLOOKUP(1, '[1]kat. 1B'!$R$4:$R$23, '[1]kat. 1B'!$R$4:$R$23)</f>
        <v>1</v>
      </c>
      <c r="C4" s="10">
        <f>_xlfn.XLOOKUP(1, '[1]kat. 1B'!$R$4:$R$23, '[1]kat. 1B'!B$4:B$23)</f>
        <v>31</v>
      </c>
      <c r="D4" s="10" t="str">
        <f>_xlfn.XLOOKUP(1, '[1]kat. 1B'!$R$4:$R$23, '[1]kat. 1B'!C$4:C$23)</f>
        <v>GYM CLUB REDA</v>
      </c>
      <c r="E4" s="11">
        <f>_xlfn.XLOOKUP(1, '[1]kat. 1B'!$R$4:$R$23, '[1]kat. 1B'!D$4:D$23)</f>
        <v>1.3</v>
      </c>
      <c r="F4" s="11">
        <f>_xlfn.XLOOKUP(1, '[1]kat. 1B'!$R$4:$R$23, '[1]kat. 1B'!E$4:E$23)</f>
        <v>7.45</v>
      </c>
      <c r="G4" s="11">
        <f>_xlfn.XLOOKUP(1, '[1]kat. 1B'!$R$4:$R$23, '[1]kat. 1B'!F$4:F$23)</f>
        <v>2</v>
      </c>
      <c r="H4" s="11">
        <f>_xlfn.XLOOKUP(1, '[1]kat. 1B'!$R$4:$R$23, '[1]kat. 1B'!G$4:G$23)</f>
        <v>0</v>
      </c>
      <c r="I4" s="13">
        <f>_xlfn.XLOOKUP(1, '[1]kat. 1B'!$R$4:$R$23, '[1]kat. 1B'!H$4:H$23)</f>
        <v>10.75</v>
      </c>
      <c r="J4" s="11">
        <f>_xlfn.XLOOKUP(1, '[1]kat. 1B'!$R$4:$R$23, '[1]kat. 1B'!I$4:I$23)</f>
        <v>1.5</v>
      </c>
      <c r="K4" s="11">
        <f>_xlfn.XLOOKUP(1, '[1]kat. 1B'!$R$4:$R$23, '[1]kat. 1B'!J$4:J$23)</f>
        <v>7.8</v>
      </c>
      <c r="L4" s="11">
        <f>_xlfn.XLOOKUP(1, '[1]kat. 1B'!$R$4:$R$23, '[1]kat. 1B'!K$4:K$23)</f>
        <v>1.9</v>
      </c>
      <c r="M4" s="15">
        <f>_xlfn.XLOOKUP(1, '[1]kat. 1B'!$R$4:$R$23, '[1]kat. 1B'!L$4:L$23)</f>
        <v>0</v>
      </c>
      <c r="N4" s="13">
        <f>_xlfn.XLOOKUP(1, '[1]kat. 1B'!$R$4:$R$23, '[1]kat. 1B'!M$4:M$23)</f>
        <v>11.200000000000001</v>
      </c>
      <c r="O4" s="16">
        <f t="shared" ref="O4:O13" si="0">SUM(I4+N4)</f>
        <v>21.950000000000003</v>
      </c>
    </row>
    <row r="5" spans="2:15" x14ac:dyDescent="0.35">
      <c r="B5" s="9">
        <f>_xlfn.XLOOKUP(2, '[1]kat. 1B'!$R$4:$R$23, '[1]kat. 1B'!$R$4:$R$23)</f>
        <v>2</v>
      </c>
      <c r="C5" s="10">
        <f>_xlfn.XLOOKUP(2, '[1]kat. 1B'!$R$4:$R$23, '[1]kat. 1B'!B$4:B$23)</f>
        <v>26</v>
      </c>
      <c r="D5" s="10" t="str">
        <f>_xlfn.XLOOKUP(2, '[1]kat. 1B'!$R$4:$R$23, '[1]kat. 1B'!C$4:C$23)</f>
        <v>Gym Dobřichovice Tygříci</v>
      </c>
      <c r="E5" s="11">
        <f>_xlfn.XLOOKUP(2, '[1]kat. 1B'!$R$4:$R$23, '[1]kat. 1B'!D$4:D$23)</f>
        <v>1</v>
      </c>
      <c r="F5" s="11">
        <f>_xlfn.XLOOKUP(2, '[1]kat. 1B'!$R$4:$R$23, '[1]kat. 1B'!E$4:E$23)</f>
        <v>7.45</v>
      </c>
      <c r="G5" s="11">
        <f>_xlfn.XLOOKUP(2, '[1]kat. 1B'!$R$4:$R$23, '[1]kat. 1B'!F$4:F$23)</f>
        <v>2</v>
      </c>
      <c r="H5" s="11">
        <f>_xlfn.XLOOKUP(2, '[1]kat. 1B'!$R$4:$R$23, '[1]kat. 1B'!G$4:G$23)</f>
        <v>0</v>
      </c>
      <c r="I5" s="13">
        <f>_xlfn.XLOOKUP(2, '[1]kat. 1B'!$R$4:$R$23, '[1]kat. 1B'!H$4:H$23)</f>
        <v>10.45</v>
      </c>
      <c r="J5" s="11">
        <f>_xlfn.XLOOKUP(2, '[1]kat. 1B'!$R$4:$R$23, '[1]kat. 1B'!I$4:I$23)</f>
        <v>1.6</v>
      </c>
      <c r="K5" s="11">
        <f>_xlfn.XLOOKUP(2, '[1]kat. 1B'!$R$4:$R$23, '[1]kat. 1B'!J$4:J$23)</f>
        <v>7.8</v>
      </c>
      <c r="L5" s="11">
        <f>_xlfn.XLOOKUP(2, '[1]kat. 1B'!$R$4:$R$23, '[1]kat. 1B'!K$4:K$23)</f>
        <v>2</v>
      </c>
      <c r="M5" s="15">
        <f>_xlfn.XLOOKUP(2, '[1]kat. 1B'!$R$4:$R$23, '[1]kat. 1B'!L$4:L$23)</f>
        <v>0</v>
      </c>
      <c r="N5" s="13">
        <f>_xlfn.XLOOKUP(2, '[1]kat. 1B'!$R$4:$R$23, '[1]kat. 1B'!M$4:M$23)</f>
        <v>11.4</v>
      </c>
      <c r="O5" s="16">
        <f t="shared" si="0"/>
        <v>21.85</v>
      </c>
    </row>
    <row r="6" spans="2:15" x14ac:dyDescent="0.35">
      <c r="B6" s="9">
        <f>_xlfn.XLOOKUP(3, '[1]kat. 1B'!$R$4:$R$23, '[1]kat. 1B'!$R$4:$R$23)</f>
        <v>3</v>
      </c>
      <c r="C6" s="10">
        <f>_xlfn.XLOOKUP(3, '[1]kat. 1B'!$R$4:$R$23, '[1]kat. 1B'!B$4:B$23)</f>
        <v>28</v>
      </c>
      <c r="D6" s="10" t="str">
        <f>_xlfn.XLOOKUP(3, '[1]kat. 1B'!$R$4:$R$23, '[1]kat. 1B'!C$4:C$23)</f>
        <v>GymSport Světlušky</v>
      </c>
      <c r="E6" s="11">
        <f>_xlfn.XLOOKUP(3, '[1]kat. 1B'!$R$4:$R$23, '[1]kat. 1B'!D$4:D$23)</f>
        <v>1</v>
      </c>
      <c r="F6" s="11">
        <f>_xlfn.XLOOKUP(3, '[1]kat. 1B'!$R$4:$R$23, '[1]kat. 1B'!E$4:E$23)</f>
        <v>7.75</v>
      </c>
      <c r="G6" s="11">
        <f>_xlfn.XLOOKUP(3, '[1]kat. 1B'!$R$4:$R$23, '[1]kat. 1B'!F$4:F$23)</f>
        <v>2</v>
      </c>
      <c r="H6" s="11">
        <f>_xlfn.XLOOKUP(3, '[1]kat. 1B'!$R$4:$R$23, '[1]kat. 1B'!G$4:G$23)</f>
        <v>0</v>
      </c>
      <c r="I6" s="13">
        <f>_xlfn.XLOOKUP(3, '[1]kat. 1B'!$R$4:$R$23, '[1]kat. 1B'!H$4:H$23)</f>
        <v>10.75</v>
      </c>
      <c r="J6" s="11">
        <f>_xlfn.XLOOKUP(3, '[1]kat. 1B'!$R$4:$R$23, '[1]kat. 1B'!I$4:I$23)</f>
        <v>1.6</v>
      </c>
      <c r="K6" s="11">
        <f>_xlfn.XLOOKUP(3, '[1]kat. 1B'!$R$4:$R$23, '[1]kat. 1B'!J$4:J$23)</f>
        <v>7.45</v>
      </c>
      <c r="L6" s="11">
        <f>_xlfn.XLOOKUP(3, '[1]kat. 1B'!$R$4:$R$23, '[1]kat. 1B'!K$4:K$23)</f>
        <v>2</v>
      </c>
      <c r="M6" s="15">
        <f>_xlfn.XLOOKUP(3, '[1]kat. 1B'!$R$4:$R$23, '[1]kat. 1B'!L$4:L$23)</f>
        <v>0</v>
      </c>
      <c r="N6" s="13">
        <f>_xlfn.XLOOKUP(3, '[1]kat. 1B'!$R$4:$R$23, '[1]kat. 1B'!M$4:M$23)</f>
        <v>11.05</v>
      </c>
      <c r="O6" s="16">
        <f t="shared" si="0"/>
        <v>21.8</v>
      </c>
    </row>
    <row r="7" spans="2:15" x14ac:dyDescent="0.35">
      <c r="B7" s="9">
        <f>_xlfn.XLOOKUP(4, '[1]kat. 1B'!$R$4:$R$23, '[1]kat. 1B'!$R$4:$R$23)</f>
        <v>4</v>
      </c>
      <c r="C7" s="10">
        <f>_xlfn.XLOOKUP(4, '[1]kat. 1B'!$R$4:$R$23, '[1]kat. 1B'!B$4:B$23)</f>
        <v>33</v>
      </c>
      <c r="D7" s="10" t="str">
        <f>_xlfn.XLOOKUP(4, '[1]kat. 1B'!$R$4:$R$23, '[1]kat. 1B'!C$4:C$23)</f>
        <v>Tj Sokol Senohraby – Tygřice</v>
      </c>
      <c r="E7" s="11">
        <f>_xlfn.XLOOKUP(4, '[1]kat. 1B'!$R$4:$R$23, '[1]kat. 1B'!D$4:D$23)</f>
        <v>1</v>
      </c>
      <c r="F7" s="11">
        <f>_xlfn.XLOOKUP(4, '[1]kat. 1B'!$R$4:$R$23, '[1]kat. 1B'!E$4:E$23)</f>
        <v>7.15</v>
      </c>
      <c r="G7" s="11">
        <f>_xlfn.XLOOKUP(4, '[1]kat. 1B'!$R$4:$R$23, '[1]kat. 1B'!F$4:F$23)</f>
        <v>2</v>
      </c>
      <c r="H7" s="11">
        <f>_xlfn.XLOOKUP(4, '[1]kat. 1B'!$R$4:$R$23, '[1]kat. 1B'!G$4:G$23)</f>
        <v>0</v>
      </c>
      <c r="I7" s="13">
        <f>_xlfn.XLOOKUP(4, '[1]kat. 1B'!$R$4:$R$23, '[1]kat. 1B'!H$4:H$23)</f>
        <v>10.15</v>
      </c>
      <c r="J7" s="11">
        <f>_xlfn.XLOOKUP(4, '[1]kat. 1B'!$R$4:$R$23, '[1]kat. 1B'!I$4:I$23)</f>
        <v>1.7</v>
      </c>
      <c r="K7" s="11">
        <f>_xlfn.XLOOKUP(4, '[1]kat. 1B'!$R$4:$R$23, '[1]kat. 1B'!J$4:J$23)</f>
        <v>7.55</v>
      </c>
      <c r="L7" s="11">
        <f>_xlfn.XLOOKUP(4, '[1]kat. 1B'!$R$4:$R$23, '[1]kat. 1B'!K$4:K$23)</f>
        <v>2</v>
      </c>
      <c r="M7" s="15">
        <f>_xlfn.XLOOKUP(4, '[1]kat. 1B'!$R$4:$R$23, '[1]kat. 1B'!L$4:L$23)</f>
        <v>0</v>
      </c>
      <c r="N7" s="13">
        <f>_xlfn.XLOOKUP(4, '[1]kat. 1B'!$R$4:$R$23, '[1]kat. 1B'!M$4:M$23)</f>
        <v>11.25</v>
      </c>
      <c r="O7" s="16">
        <f t="shared" si="0"/>
        <v>21.4</v>
      </c>
    </row>
    <row r="8" spans="2:15" x14ac:dyDescent="0.35">
      <c r="B8" s="9">
        <f>_xlfn.XLOOKUP(5, '[1]kat. 1B'!$R$4:$R$23, '[1]kat. 1B'!$R$4:$R$23)</f>
        <v>5</v>
      </c>
      <c r="C8" s="10">
        <f>_xlfn.XLOOKUP(5, '[1]kat. 1B'!$R$4:$R$23, '[1]kat. 1B'!B$4:B$23)</f>
        <v>27</v>
      </c>
      <c r="D8" s="10" t="str">
        <f>_xlfn.XLOOKUP(5, '[1]kat. 1B'!$R$4:$R$23, '[1]kat. 1B'!C$4:C$23)</f>
        <v>Gymnastika Dobříš</v>
      </c>
      <c r="E8" s="11">
        <f>_xlfn.XLOOKUP(5, '[1]kat. 1B'!$R$4:$R$23, '[1]kat. 1B'!D$4:D$23)</f>
        <v>1.1000000000000001</v>
      </c>
      <c r="F8" s="11">
        <f>_xlfn.XLOOKUP(5, '[1]kat. 1B'!$R$4:$R$23, '[1]kat. 1B'!E$4:E$23)</f>
        <v>7.15</v>
      </c>
      <c r="G8" s="11">
        <f>_xlfn.XLOOKUP(5, '[1]kat. 1B'!$R$4:$R$23, '[1]kat. 1B'!F$4:F$23)</f>
        <v>2</v>
      </c>
      <c r="H8" s="11">
        <f>_xlfn.XLOOKUP(5, '[1]kat. 1B'!$R$4:$R$23, '[1]kat. 1B'!G$4:G$23)</f>
        <v>0</v>
      </c>
      <c r="I8" s="13">
        <f>_xlfn.XLOOKUP(5, '[1]kat. 1B'!$R$4:$R$23, '[1]kat. 1B'!H$4:H$23)</f>
        <v>10.25</v>
      </c>
      <c r="J8" s="11">
        <f>_xlfn.XLOOKUP(5, '[1]kat. 1B'!$R$4:$R$23, '[1]kat. 1B'!I$4:I$23)</f>
        <v>1.6</v>
      </c>
      <c r="K8" s="11">
        <f>_xlfn.XLOOKUP(5, '[1]kat. 1B'!$R$4:$R$23, '[1]kat. 1B'!J$4:J$23)</f>
        <v>7.5</v>
      </c>
      <c r="L8" s="11">
        <f>_xlfn.XLOOKUP(5, '[1]kat. 1B'!$R$4:$R$23, '[1]kat. 1B'!K$4:K$23)</f>
        <v>2</v>
      </c>
      <c r="M8" s="15">
        <f>_xlfn.XLOOKUP(5, '[1]kat. 1B'!$R$4:$R$23, '[1]kat. 1B'!L$4:L$23)</f>
        <v>0</v>
      </c>
      <c r="N8" s="13">
        <f>_xlfn.XLOOKUP(5, '[1]kat. 1B'!$R$4:$R$23, '[1]kat. 1B'!M$4:M$23)</f>
        <v>11.1</v>
      </c>
      <c r="O8" s="16">
        <f t="shared" si="0"/>
        <v>21.35</v>
      </c>
    </row>
    <row r="9" spans="2:15" x14ac:dyDescent="0.35">
      <c r="B9" s="9">
        <f>_xlfn.XLOOKUP(6, '[1]kat. 1B'!$R$4:$R$23, '[1]kat. 1B'!$R$4:$R$23)</f>
        <v>6</v>
      </c>
      <c r="C9" s="10">
        <f>_xlfn.XLOOKUP(6, '[1]kat. 1B'!$R$4:$R$23, '[1]kat. 1B'!B$4:B$23)</f>
        <v>34</v>
      </c>
      <c r="D9" s="10" t="str">
        <f>_xlfn.XLOOKUP(6, '[1]kat. 1B'!$R$4:$R$23, '[1]kat. 1B'!C$4:C$23)</f>
        <v>FLIK – FLAK Plzeň</v>
      </c>
      <c r="E9" s="11">
        <f>_xlfn.XLOOKUP(6, '[1]kat. 1B'!$R$4:$R$23, '[1]kat. 1B'!D$4:D$23)</f>
        <v>0.9</v>
      </c>
      <c r="F9" s="11">
        <f>_xlfn.XLOOKUP(6, '[1]kat. 1B'!$R$4:$R$23, '[1]kat. 1B'!E$4:E$23)</f>
        <v>7.2</v>
      </c>
      <c r="G9" s="11">
        <f>_xlfn.XLOOKUP(6, '[1]kat. 1B'!$R$4:$R$23, '[1]kat. 1B'!F$4:F$23)</f>
        <v>2</v>
      </c>
      <c r="H9" s="11">
        <f>_xlfn.XLOOKUP(6, '[1]kat. 1B'!$R$4:$R$23, '[1]kat. 1B'!G$4:G$23)</f>
        <v>0</v>
      </c>
      <c r="I9" s="13">
        <f>_xlfn.XLOOKUP(6, '[1]kat. 1B'!$R$4:$R$23, '[1]kat. 1B'!H$4:H$23)</f>
        <v>10.1</v>
      </c>
      <c r="J9" s="11">
        <f>_xlfn.XLOOKUP(6, '[1]kat. 1B'!$R$4:$R$23, '[1]kat. 1B'!I$4:I$23)</f>
        <v>1.4</v>
      </c>
      <c r="K9" s="11">
        <f>_xlfn.XLOOKUP(6, '[1]kat. 1B'!$R$4:$R$23, '[1]kat. 1B'!J$4:J$23)</f>
        <v>7.15</v>
      </c>
      <c r="L9" s="11">
        <f>_xlfn.XLOOKUP(6, '[1]kat. 1B'!$R$4:$R$23, '[1]kat. 1B'!K$4:K$23)</f>
        <v>2</v>
      </c>
      <c r="M9" s="15">
        <f>_xlfn.XLOOKUP(6, '[1]kat. 1B'!$R$4:$R$23, '[1]kat. 1B'!L$4:L$23)</f>
        <v>0</v>
      </c>
      <c r="N9" s="13">
        <f>_xlfn.XLOOKUP(6, '[1]kat. 1B'!$R$4:$R$23, '[1]kat. 1B'!M$4:M$23)</f>
        <v>10.55</v>
      </c>
      <c r="O9" s="16">
        <f t="shared" si="0"/>
        <v>20.65</v>
      </c>
    </row>
    <row r="10" spans="2:15" x14ac:dyDescent="0.35">
      <c r="B10" s="9">
        <f>_xlfn.XLOOKUP(7, '[1]kat. 1B'!$R$4:$R$23, '[1]kat. 1B'!$R$4:$R$23)</f>
        <v>7</v>
      </c>
      <c r="C10" s="10">
        <f>_xlfn.XLOOKUP(7, '[1]kat. 1B'!$R$4:$R$23, '[1]kat. 1B'!B$4:B$23)</f>
        <v>29</v>
      </c>
      <c r="D10" s="10" t="str">
        <f>_xlfn.XLOOKUP(7, '[1]kat. 1B'!$R$4:$R$23, '[1]kat. 1B'!C$4:C$23)</f>
        <v>SK Hradčany</v>
      </c>
      <c r="E10" s="11">
        <f>_xlfn.XLOOKUP(7, '[1]kat. 1B'!$R$4:$R$23, '[1]kat. 1B'!D$4:D$23)</f>
        <v>0.7</v>
      </c>
      <c r="F10" s="11">
        <f>_xlfn.XLOOKUP(7, '[1]kat. 1B'!$R$4:$R$23, '[1]kat. 1B'!E$4:E$23)</f>
        <v>7.5</v>
      </c>
      <c r="G10" s="11">
        <f>_xlfn.XLOOKUP(7, '[1]kat. 1B'!$R$4:$R$23, '[1]kat. 1B'!F$4:F$23)</f>
        <v>2</v>
      </c>
      <c r="H10" s="11">
        <f>_xlfn.XLOOKUP(7, '[1]kat. 1B'!$R$4:$R$23, '[1]kat. 1B'!G$4:G$23)</f>
        <v>0</v>
      </c>
      <c r="I10" s="13">
        <f>_xlfn.XLOOKUP(7, '[1]kat. 1B'!$R$4:$R$23, '[1]kat. 1B'!H$4:H$23)</f>
        <v>10.199999999999999</v>
      </c>
      <c r="J10" s="11">
        <f>_xlfn.XLOOKUP(7, '[1]kat. 1B'!$R$4:$R$23, '[1]kat. 1B'!I$4:I$23)</f>
        <v>1.4</v>
      </c>
      <c r="K10" s="11">
        <f>_xlfn.XLOOKUP(7, '[1]kat. 1B'!$R$4:$R$23, '[1]kat. 1B'!J$4:J$23)</f>
        <v>6.95</v>
      </c>
      <c r="L10" s="11">
        <f>_xlfn.XLOOKUP(7, '[1]kat. 1B'!$R$4:$R$23, '[1]kat. 1B'!K$4:K$23)</f>
        <v>2</v>
      </c>
      <c r="M10" s="15">
        <f>_xlfn.XLOOKUP(7, '[1]kat. 1B'!$R$4:$R$23, '[1]kat. 1B'!L$4:L$23)</f>
        <v>0</v>
      </c>
      <c r="N10" s="13">
        <f>_xlfn.XLOOKUP(7, '[1]kat. 1B'!$R$4:$R$23, '[1]kat. 1B'!M$4:M$23)</f>
        <v>10.35</v>
      </c>
      <c r="O10" s="16">
        <f t="shared" si="0"/>
        <v>20.549999999999997</v>
      </c>
    </row>
    <row r="11" spans="2:15" x14ac:dyDescent="0.35">
      <c r="B11" s="9">
        <f>_xlfn.XLOOKUP(8, '[1]kat. 1B'!$R$4:$R$23, '[1]kat. 1B'!$R$4:$R$23)</f>
        <v>8</v>
      </c>
      <c r="C11" s="10">
        <f>_xlfn.XLOOKUP(8, '[1]kat. 1B'!$R$4:$R$23, '[1]kat. 1B'!B$4:B$23)</f>
        <v>32</v>
      </c>
      <c r="D11" s="10" t="str">
        <f>_xlfn.XLOOKUP(8, '[1]kat. 1B'!$R$4:$R$23, '[1]kat. 1B'!C$4:C$23)</f>
        <v>T.J. Sokol Pyšely</v>
      </c>
      <c r="E11" s="11">
        <f>_xlfn.XLOOKUP(8, '[1]kat. 1B'!$R$4:$R$23, '[1]kat. 1B'!D$4:D$23)</f>
        <v>0.7</v>
      </c>
      <c r="F11" s="11">
        <f>_xlfn.XLOOKUP(8, '[1]kat. 1B'!$R$4:$R$23, '[1]kat. 1B'!E$4:E$23)</f>
        <v>7.05</v>
      </c>
      <c r="G11" s="11">
        <f>_xlfn.XLOOKUP(8, '[1]kat. 1B'!$R$4:$R$23, '[1]kat. 1B'!F$4:F$23)</f>
        <v>2</v>
      </c>
      <c r="H11" s="11">
        <f>_xlfn.XLOOKUP(8, '[1]kat. 1B'!$R$4:$R$23, '[1]kat. 1B'!G$4:G$23)</f>
        <v>0</v>
      </c>
      <c r="I11" s="13">
        <f>_xlfn.XLOOKUP(8, '[1]kat. 1B'!$R$4:$R$23, '[1]kat. 1B'!H$4:H$23)</f>
        <v>9.75</v>
      </c>
      <c r="J11" s="11">
        <f>_xlfn.XLOOKUP(8, '[1]kat. 1B'!$R$4:$R$23, '[1]kat. 1B'!I$4:I$23)</f>
        <v>1.4</v>
      </c>
      <c r="K11" s="11">
        <f>_xlfn.XLOOKUP(8, '[1]kat. 1B'!$R$4:$R$23, '[1]kat. 1B'!J$4:J$23)</f>
        <v>6.85</v>
      </c>
      <c r="L11" s="11">
        <f>_xlfn.XLOOKUP(8, '[1]kat. 1B'!$R$4:$R$23, '[1]kat. 1B'!K$4:K$23)</f>
        <v>2</v>
      </c>
      <c r="M11" s="15">
        <f>_xlfn.XLOOKUP(8, '[1]kat. 1B'!$R$4:$R$23, '[1]kat. 1B'!L$4:L$23)</f>
        <v>0</v>
      </c>
      <c r="N11" s="13">
        <f>_xlfn.XLOOKUP(8, '[1]kat. 1B'!$R$4:$R$23, '[1]kat. 1B'!M$4:M$23)</f>
        <v>10.25</v>
      </c>
      <c r="O11" s="16">
        <f t="shared" si="0"/>
        <v>20</v>
      </c>
    </row>
    <row r="12" spans="2:15" x14ac:dyDescent="0.35">
      <c r="B12" s="9">
        <f>_xlfn.XLOOKUP(9, '[1]kat. 1B'!$R$4:$R$23, '[1]kat. 1B'!$R$4:$R$23)</f>
        <v>9</v>
      </c>
      <c r="C12" s="10">
        <f>_xlfn.XLOOKUP(9, '[1]kat. 1B'!$R$4:$R$23, '[1]kat. 1B'!B$4:B$23)</f>
        <v>25</v>
      </c>
      <c r="D12" s="10" t="str">
        <f>_xlfn.XLOOKUP(9, '[1]kat. 1B'!$R$4:$R$23, '[1]kat. 1B'!C$4:C$23)</f>
        <v>TG Slavkov u Brna</v>
      </c>
      <c r="E12" s="11">
        <f>_xlfn.XLOOKUP(9, '[1]kat. 1B'!$R$4:$R$23, '[1]kat. 1B'!D$4:D$23)</f>
        <v>1</v>
      </c>
      <c r="F12" s="11">
        <f>_xlfn.XLOOKUP(9, '[1]kat. 1B'!$R$4:$R$23, '[1]kat. 1B'!E$4:E$23)</f>
        <v>6.25</v>
      </c>
      <c r="G12" s="11">
        <f>_xlfn.XLOOKUP(9, '[1]kat. 1B'!$R$4:$R$23, '[1]kat. 1B'!F$4:F$23)</f>
        <v>2</v>
      </c>
      <c r="H12" s="11">
        <f>_xlfn.XLOOKUP(9, '[1]kat. 1B'!$R$4:$R$23, '[1]kat. 1B'!G$4:G$23)</f>
        <v>0</v>
      </c>
      <c r="I12" s="13">
        <f>_xlfn.XLOOKUP(9, '[1]kat. 1B'!$R$4:$R$23, '[1]kat. 1B'!H$4:H$23)</f>
        <v>9.25</v>
      </c>
      <c r="J12" s="11">
        <f>_xlfn.XLOOKUP(9, '[1]kat. 1B'!$R$4:$R$23, '[1]kat. 1B'!I$4:I$23)</f>
        <v>1</v>
      </c>
      <c r="K12" s="11">
        <f>_xlfn.XLOOKUP(9, '[1]kat. 1B'!$R$4:$R$23, '[1]kat. 1B'!J$4:J$23)</f>
        <v>7.55</v>
      </c>
      <c r="L12" s="11">
        <f>_xlfn.XLOOKUP(9, '[1]kat. 1B'!$R$4:$R$23, '[1]kat. 1B'!K$4:K$23)</f>
        <v>2</v>
      </c>
      <c r="M12" s="15">
        <f>_xlfn.XLOOKUP(9, '[1]kat. 1B'!$R$4:$R$23, '[1]kat. 1B'!L$4:L$23)</f>
        <v>0</v>
      </c>
      <c r="N12" s="13">
        <f>_xlfn.XLOOKUP(9, '[1]kat. 1B'!$R$4:$R$23, '[1]kat. 1B'!M$4:M$23)</f>
        <v>10.55</v>
      </c>
      <c r="O12" s="16">
        <f t="shared" si="0"/>
        <v>19.8</v>
      </c>
    </row>
    <row r="13" spans="2:15" ht="15" thickBot="1" x14ac:dyDescent="0.4">
      <c r="B13" s="17">
        <f>_xlfn.XLOOKUP(10, '[1]kat. 1B'!$R$4:$R$23, '[1]kat. 1B'!$R$4:$R$23)</f>
        <v>10</v>
      </c>
      <c r="C13" s="18">
        <f>_xlfn.XLOOKUP(10, '[1]kat. 1B'!$R$4:$R$23, '[1]kat. 1B'!B$4:B$23)</f>
        <v>30</v>
      </c>
      <c r="D13" s="18" t="str">
        <f>_xlfn.XLOOKUP(10, '[1]kat. 1B'!$R$4:$R$23, '[1]kat. 1B'!C$4:C$23)</f>
        <v>TJ Sokol Řepy HK</v>
      </c>
      <c r="E13" s="19">
        <f>_xlfn.XLOOKUP(10, '[1]kat. 1B'!$R$4:$R$23, '[1]kat. 1B'!D$4:D$23)</f>
        <v>0.4</v>
      </c>
      <c r="F13" s="19">
        <f>_xlfn.XLOOKUP(10, '[1]kat. 1B'!$R$4:$R$23, '[1]kat. 1B'!E$4:E$23)</f>
        <v>6.25</v>
      </c>
      <c r="G13" s="19">
        <f>_xlfn.XLOOKUP(10, '[1]kat. 1B'!$R$4:$R$23, '[1]kat. 1B'!F$4:F$23)</f>
        <v>1.7</v>
      </c>
      <c r="H13" s="19">
        <f>_xlfn.XLOOKUP(10, '[1]kat. 1B'!$R$4:$R$23, '[1]kat. 1B'!G$4:G$23)</f>
        <v>0</v>
      </c>
      <c r="I13" s="20">
        <f>_xlfn.XLOOKUP(10, '[1]kat. 1B'!$R$4:$R$23, '[1]kat. 1B'!H$4:H$23)</f>
        <v>8.35</v>
      </c>
      <c r="J13" s="19">
        <f>_xlfn.XLOOKUP(10, '[1]kat. 1B'!$R$4:$R$23, '[1]kat. 1B'!I$4:I$23)</f>
        <v>1.2</v>
      </c>
      <c r="K13" s="19">
        <f>_xlfn.XLOOKUP(10, '[1]kat. 1B'!$R$4:$R$23, '[1]kat. 1B'!J$4:J$23)</f>
        <v>7.2</v>
      </c>
      <c r="L13" s="19">
        <f>_xlfn.XLOOKUP(10, '[1]kat. 1B'!$R$4:$R$23, '[1]kat. 1B'!K$4:K$23)</f>
        <v>2</v>
      </c>
      <c r="M13" s="22">
        <f>_xlfn.XLOOKUP(10, '[1]kat. 1B'!$R$4:$R$23, '[1]kat. 1B'!L$4:L$23)</f>
        <v>0</v>
      </c>
      <c r="N13" s="20">
        <f>_xlfn.XLOOKUP(10, '[1]kat. 1B'!$R$4:$R$23, '[1]kat. 1B'!M$4:M$23)</f>
        <v>10.4</v>
      </c>
      <c r="O13" s="23">
        <f t="shared" si="0"/>
        <v>18.75</v>
      </c>
    </row>
  </sheetData>
  <mergeCells count="5">
    <mergeCell ref="B2:B3"/>
    <mergeCell ref="C2:C3"/>
    <mergeCell ref="D2:D3"/>
    <mergeCell ref="E2:I2"/>
    <mergeCell ref="J2:N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25829-5A8A-4C2F-9748-07ED3E694525}">
  <dimension ref="B1:O12"/>
  <sheetViews>
    <sheetView tabSelected="1" workbookViewId="0">
      <selection activeCell="E17" sqref="E17"/>
    </sheetView>
  </sheetViews>
  <sheetFormatPr defaultRowHeight="14.5" x14ac:dyDescent="0.35"/>
  <cols>
    <col min="4" max="4" width="26" customWidth="1"/>
  </cols>
  <sheetData>
    <row r="1" spans="2:15" ht="15" thickBot="1" x14ac:dyDescent="0.4"/>
    <row r="2" spans="2:15" ht="21" x14ac:dyDescent="0.5">
      <c r="B2" s="1" t="s">
        <v>0</v>
      </c>
      <c r="C2" s="2" t="s">
        <v>1</v>
      </c>
      <c r="D2" s="2" t="s">
        <v>2</v>
      </c>
      <c r="E2" s="3" t="s">
        <v>3</v>
      </c>
      <c r="F2" s="3"/>
      <c r="G2" s="3"/>
      <c r="H2" s="3"/>
      <c r="I2" s="3"/>
      <c r="J2" s="3" t="s">
        <v>4</v>
      </c>
      <c r="K2" s="3"/>
      <c r="L2" s="3"/>
      <c r="M2" s="3"/>
      <c r="N2" s="3"/>
      <c r="O2" s="4"/>
    </row>
    <row r="3" spans="2:15" x14ac:dyDescent="0.35">
      <c r="B3" s="5"/>
      <c r="C3" s="6"/>
      <c r="D3" s="6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8" t="s">
        <v>10</v>
      </c>
    </row>
    <row r="4" spans="2:15" x14ac:dyDescent="0.35">
      <c r="B4" s="9">
        <f>_xlfn.XLOOKUP(1, '[1]kat. 2'!$R$4:$R$14, '[1]kat. 2'!$R$4:$R$14)</f>
        <v>1</v>
      </c>
      <c r="C4" s="10">
        <f>_xlfn.XLOOKUP(1, '[1]kat. 2'!$R$4:$R$14, '[1]kat. 2'!B$4:B$14)</f>
        <v>2</v>
      </c>
      <c r="D4" s="10" t="str">
        <f>_xlfn.XLOOKUP(1, '[1]kat. 2'!$R$4:$R$14, '[1]kat. 2'!C$4:C$14)</f>
        <v>T.J. Sokol Plzeň-Doubravka</v>
      </c>
      <c r="E4" s="11">
        <f>_xlfn.XLOOKUP(1, '[1]kat. 2'!$R$4:$R$14, '[1]kat. 2'!D$4:D$14)</f>
        <v>2.2000000000000002</v>
      </c>
      <c r="F4" s="11">
        <f>_xlfn.XLOOKUP(1, '[1]kat. 2'!$R$4:$R$14, '[1]kat. 2'!E$4:E$14)</f>
        <v>7.6</v>
      </c>
      <c r="G4" s="11">
        <f>_xlfn.XLOOKUP(1, '[1]kat. 2'!$R$4:$R$14, '[1]kat. 2'!F$4:F$14)</f>
        <v>1.9</v>
      </c>
      <c r="H4" s="11">
        <f>_xlfn.XLOOKUP(1, '[1]kat. 2'!$R$4:$R$14, '[1]kat. 2'!G$4:G$14)</f>
        <v>0</v>
      </c>
      <c r="I4" s="13">
        <f>_xlfn.XLOOKUP(1, '[1]kat. 2'!$R$4:$R$14, '[1]kat. 2'!H$4:H$14)</f>
        <v>11.700000000000001</v>
      </c>
      <c r="J4" s="11">
        <f>_xlfn.XLOOKUP(1, '[1]kat. 2'!$R$4:$R$14, '[1]kat. 2'!I$4:I$14)</f>
        <v>3.2</v>
      </c>
      <c r="K4" s="11">
        <f>_xlfn.XLOOKUP(1, '[1]kat. 2'!$R$4:$R$14, '[1]kat. 2'!J$4:J$14)</f>
        <v>6.4</v>
      </c>
      <c r="L4" s="11">
        <f>_xlfn.XLOOKUP(1, '[1]kat. 2'!$R$4:$R$14, '[1]kat. 2'!K$4:K$14)</f>
        <v>1.9</v>
      </c>
      <c r="M4" s="11">
        <f>_xlfn.XLOOKUP(1, '[1]kat. 2'!$R$4:$R$14, '[1]kat. 2'!L$4:L$14)</f>
        <v>0</v>
      </c>
      <c r="N4" s="13">
        <f>_xlfn.XLOOKUP(1, '[1]kat. 2'!$R$4:$R$14, '[1]kat. 2'!M$4:M$14)</f>
        <v>11.500000000000002</v>
      </c>
      <c r="O4" s="12">
        <f t="shared" ref="O4:O12" si="0">SUM(I4+N4)</f>
        <v>23.200000000000003</v>
      </c>
    </row>
    <row r="5" spans="2:15" x14ac:dyDescent="0.35">
      <c r="B5" s="9">
        <f>_xlfn.XLOOKUP(2, '[1]kat. 2'!$R$4:$R$14, '[1]kat. 2'!$R$4:$R$14)</f>
        <v>2</v>
      </c>
      <c r="C5" s="10">
        <f>_xlfn.XLOOKUP(2, '[1]kat. 2'!$R$4:$R$14, '[1]kat. 2'!B$4:B$14)</f>
        <v>10</v>
      </c>
      <c r="D5" s="10" t="str">
        <f>_xlfn.XLOOKUP(2, '[1]kat. 2'!$R$4:$R$14, '[1]kat. 2'!C$4:C$14)</f>
        <v>GYM CLUB REDA</v>
      </c>
      <c r="E5" s="11">
        <f>_xlfn.XLOOKUP(2, '[1]kat. 2'!$R$4:$R$14, '[1]kat. 2'!D$4:D$14)</f>
        <v>2.35</v>
      </c>
      <c r="F5" s="11">
        <f>_xlfn.XLOOKUP(2, '[1]kat. 2'!$R$4:$R$14, '[1]kat. 2'!E$4:E$14)</f>
        <v>7.6</v>
      </c>
      <c r="G5" s="11">
        <f>_xlfn.XLOOKUP(2, '[1]kat. 2'!$R$4:$R$14, '[1]kat. 2'!F$4:F$14)</f>
        <v>2</v>
      </c>
      <c r="H5" s="11">
        <f>_xlfn.XLOOKUP(2, '[1]kat. 2'!$R$4:$R$14, '[1]kat. 2'!G$4:G$14)</f>
        <v>0</v>
      </c>
      <c r="I5" s="13">
        <f>_xlfn.XLOOKUP(2, '[1]kat. 2'!$R$4:$R$14, '[1]kat. 2'!H$4:H$14)</f>
        <v>11.95</v>
      </c>
      <c r="J5" s="11">
        <f>_xlfn.XLOOKUP(2, '[1]kat. 2'!$R$4:$R$14, '[1]kat. 2'!I$4:I$14)</f>
        <v>3</v>
      </c>
      <c r="K5" s="11">
        <f>_xlfn.XLOOKUP(2, '[1]kat. 2'!$R$4:$R$14, '[1]kat. 2'!J$4:J$14)</f>
        <v>6.45</v>
      </c>
      <c r="L5" s="11">
        <f>_xlfn.XLOOKUP(2, '[1]kat. 2'!$R$4:$R$14, '[1]kat. 2'!K$4:K$14)</f>
        <v>1.7</v>
      </c>
      <c r="M5" s="11">
        <f>_xlfn.XLOOKUP(2, '[1]kat. 2'!$R$4:$R$14, '[1]kat. 2'!L$4:L$14)</f>
        <v>0</v>
      </c>
      <c r="N5" s="13">
        <f>_xlfn.XLOOKUP(2, '[1]kat. 2'!$R$4:$R$14, '[1]kat. 2'!M$4:M$14)</f>
        <v>11.149999999999999</v>
      </c>
      <c r="O5" s="12">
        <f t="shared" si="0"/>
        <v>23.099999999999998</v>
      </c>
    </row>
    <row r="6" spans="2:15" x14ac:dyDescent="0.35">
      <c r="B6" s="9">
        <f>_xlfn.XLOOKUP(3, '[1]kat. 2'!$R$4:$R$14, '[1]kat. 2'!$R$4:$R$14)</f>
        <v>3</v>
      </c>
      <c r="C6" s="10">
        <f>_xlfn.XLOOKUP(3, '[1]kat. 2'!$R$4:$R$14, '[1]kat. 2'!B$4:B$14)</f>
        <v>8</v>
      </c>
      <c r="D6" s="10" t="str">
        <f>_xlfn.XLOOKUP(3, '[1]kat. 2'!$R$4:$R$14, '[1]kat. 2'!C$4:C$14)</f>
        <v>Gym Dobřichovice Vrtule</v>
      </c>
      <c r="E6" s="11">
        <f>_xlfn.XLOOKUP(3, '[1]kat. 2'!$R$4:$R$14, '[1]kat. 2'!D$4:D$14)</f>
        <v>2.5</v>
      </c>
      <c r="F6" s="11">
        <f>_xlfn.XLOOKUP(3, '[1]kat. 2'!$R$4:$R$14, '[1]kat. 2'!E$4:E$14)</f>
        <v>7.5</v>
      </c>
      <c r="G6" s="11">
        <f>_xlfn.XLOOKUP(3, '[1]kat. 2'!$R$4:$R$14, '[1]kat. 2'!F$4:F$14)</f>
        <v>1.9</v>
      </c>
      <c r="H6" s="11">
        <f>_xlfn.XLOOKUP(3, '[1]kat. 2'!$R$4:$R$14, '[1]kat. 2'!G$4:G$14)</f>
        <v>0</v>
      </c>
      <c r="I6" s="13">
        <f>_xlfn.XLOOKUP(3, '[1]kat. 2'!$R$4:$R$14, '[1]kat. 2'!H$4:H$14)</f>
        <v>11.9</v>
      </c>
      <c r="J6" s="11">
        <f>_xlfn.XLOOKUP(3, '[1]kat. 2'!$R$4:$R$14, '[1]kat. 2'!I$4:I$14)</f>
        <v>3.5</v>
      </c>
      <c r="K6" s="11">
        <f>_xlfn.XLOOKUP(3, '[1]kat. 2'!$R$4:$R$14, '[1]kat. 2'!J$4:J$14)</f>
        <v>5.625</v>
      </c>
      <c r="L6" s="11">
        <f>_xlfn.XLOOKUP(3, '[1]kat. 2'!$R$4:$R$14, '[1]kat. 2'!K$4:K$14)</f>
        <v>2</v>
      </c>
      <c r="M6" s="11">
        <f>_xlfn.XLOOKUP(3, '[1]kat. 2'!$R$4:$R$14, '[1]kat. 2'!L$4:L$14)</f>
        <v>0</v>
      </c>
      <c r="N6" s="13">
        <f>_xlfn.XLOOKUP(3, '[1]kat. 2'!$R$4:$R$14, '[1]kat. 2'!M$4:M$14)</f>
        <v>11.125</v>
      </c>
      <c r="O6" s="12">
        <f t="shared" si="0"/>
        <v>23.024999999999999</v>
      </c>
    </row>
    <row r="7" spans="2:15" x14ac:dyDescent="0.35">
      <c r="B7" s="9">
        <f>_xlfn.XLOOKUP(4, '[1]kat. 2'!$R$4:$R$14, '[1]kat. 2'!$R$4:$R$14)</f>
        <v>4</v>
      </c>
      <c r="C7" s="10">
        <f>_xlfn.XLOOKUP(4, '[1]kat. 2'!$R$4:$R$14, '[1]kat. 2'!B$4:B$14)</f>
        <v>1</v>
      </c>
      <c r="D7" s="10" t="str">
        <f>_xlfn.XLOOKUP(4, '[1]kat. 2'!$R$4:$R$14, '[1]kat. 2'!C$4:C$14)</f>
        <v>TJ Svitavy</v>
      </c>
      <c r="E7" s="11">
        <f>_xlfn.XLOOKUP(4, '[1]kat. 2'!$R$4:$R$14, '[1]kat. 2'!D$4:D$14)</f>
        <v>2.2999999999999998</v>
      </c>
      <c r="F7" s="11">
        <f>_xlfn.XLOOKUP(4, '[1]kat. 2'!$R$4:$R$14, '[1]kat. 2'!E$4:E$14)</f>
        <v>7.65</v>
      </c>
      <c r="G7" s="11">
        <f>_xlfn.XLOOKUP(4, '[1]kat. 2'!$R$4:$R$14, '[1]kat. 2'!F$4:F$14)</f>
        <v>1.85</v>
      </c>
      <c r="H7" s="11">
        <f>_xlfn.XLOOKUP(4, '[1]kat. 2'!$R$4:$R$14, '[1]kat. 2'!G$4:G$14)</f>
        <v>0</v>
      </c>
      <c r="I7" s="13">
        <f>_xlfn.XLOOKUP(4, '[1]kat. 2'!$R$4:$R$14, '[1]kat. 2'!H$4:H$14)</f>
        <v>11.799999999999999</v>
      </c>
      <c r="J7" s="11">
        <f>_xlfn.XLOOKUP(4, '[1]kat. 2'!$R$4:$R$14, '[1]kat. 2'!I$4:I$14)</f>
        <v>3.4</v>
      </c>
      <c r="K7" s="11">
        <f>_xlfn.XLOOKUP(4, '[1]kat. 2'!$R$4:$R$14, '[1]kat. 2'!J$4:J$14)</f>
        <v>6.05</v>
      </c>
      <c r="L7" s="11">
        <f>_xlfn.XLOOKUP(4, '[1]kat. 2'!$R$4:$R$14, '[1]kat. 2'!K$4:K$14)</f>
        <v>1.6</v>
      </c>
      <c r="M7" s="11">
        <f>_xlfn.XLOOKUP(4, '[1]kat. 2'!$R$4:$R$14, '[1]kat. 2'!L$4:L$14)</f>
        <v>0</v>
      </c>
      <c r="N7" s="13">
        <f>_xlfn.XLOOKUP(4, '[1]kat. 2'!$R$4:$R$14, '[1]kat. 2'!M$4:M$14)</f>
        <v>11.049999999999999</v>
      </c>
      <c r="O7" s="12">
        <f t="shared" si="0"/>
        <v>22.849999999999998</v>
      </c>
    </row>
    <row r="8" spans="2:15" x14ac:dyDescent="0.35">
      <c r="B8" s="9">
        <f>_xlfn.XLOOKUP(5, '[1]kat. 2'!$R$4:$R$14, '[1]kat. 2'!$R$4:$R$14)</f>
        <v>5</v>
      </c>
      <c r="C8" s="10">
        <f>_xlfn.XLOOKUP(5, '[1]kat. 2'!$R$4:$R$14, '[1]kat. 2'!B$4:B$14)</f>
        <v>3</v>
      </c>
      <c r="D8" s="10" t="str">
        <f>_xlfn.XLOOKUP(5, '[1]kat. 2'!$R$4:$R$14, '[1]kat. 2'!C$4:C$14)</f>
        <v>Gymnastika Dobříš</v>
      </c>
      <c r="E8" s="11">
        <f>_xlfn.XLOOKUP(5, '[1]kat. 2'!$R$4:$R$14, '[1]kat. 2'!D$4:D$14)</f>
        <v>2.2000000000000002</v>
      </c>
      <c r="F8" s="11">
        <f>_xlfn.XLOOKUP(5, '[1]kat. 2'!$R$4:$R$14, '[1]kat. 2'!E$4:E$14)</f>
        <v>7</v>
      </c>
      <c r="G8" s="11">
        <f>_xlfn.XLOOKUP(5, '[1]kat. 2'!$R$4:$R$14, '[1]kat. 2'!F$4:F$14)</f>
        <v>1.3</v>
      </c>
      <c r="H8" s="11">
        <f>_xlfn.XLOOKUP(5, '[1]kat. 2'!$R$4:$R$14, '[1]kat. 2'!G$4:G$14)</f>
        <v>0</v>
      </c>
      <c r="I8" s="13">
        <f>_xlfn.XLOOKUP(5, '[1]kat. 2'!$R$4:$R$14, '[1]kat. 2'!H$4:H$14)</f>
        <v>10.5</v>
      </c>
      <c r="J8" s="11">
        <f>_xlfn.XLOOKUP(5, '[1]kat. 2'!$R$4:$R$14, '[1]kat. 2'!I$4:I$14)</f>
        <v>2.9</v>
      </c>
      <c r="K8" s="11">
        <f>_xlfn.XLOOKUP(5, '[1]kat. 2'!$R$4:$R$14, '[1]kat. 2'!J$4:J$14)</f>
        <v>6.45</v>
      </c>
      <c r="L8" s="11">
        <f>_xlfn.XLOOKUP(5, '[1]kat. 2'!$R$4:$R$14, '[1]kat. 2'!K$4:K$14)</f>
        <v>1.5</v>
      </c>
      <c r="M8" s="11">
        <f>_xlfn.XLOOKUP(5, '[1]kat. 2'!$R$4:$R$14, '[1]kat. 2'!L$4:L$14)</f>
        <v>0</v>
      </c>
      <c r="N8" s="13">
        <f>_xlfn.XLOOKUP(5, '[1]kat. 2'!$R$4:$R$14, '[1]kat. 2'!M$4:M$14)</f>
        <v>10.85</v>
      </c>
      <c r="O8" s="12">
        <f t="shared" si="0"/>
        <v>21.35</v>
      </c>
    </row>
    <row r="9" spans="2:15" x14ac:dyDescent="0.35">
      <c r="B9" s="9">
        <f>_xlfn.XLOOKUP(6, '[1]kat. 2'!$R$4:$R$14, '[1]kat. 2'!$R$4:$R$14)</f>
        <v>6</v>
      </c>
      <c r="C9" s="10">
        <f>_xlfn.XLOOKUP(6, '[1]kat. 2'!$R$4:$R$14, '[1]kat. 2'!B$4:B$14)</f>
        <v>5</v>
      </c>
      <c r="D9" s="10" t="str">
        <f>_xlfn.XLOOKUP(6, '[1]kat. 2'!$R$4:$R$14, '[1]kat. 2'!C$4:C$14)</f>
        <v>GymSport Včeličky</v>
      </c>
      <c r="E9" s="11">
        <f>_xlfn.XLOOKUP(6, '[1]kat. 2'!$R$4:$R$14, '[1]kat. 2'!D$4:D$14)</f>
        <v>2.1</v>
      </c>
      <c r="F9" s="11">
        <f>_xlfn.XLOOKUP(6, '[1]kat. 2'!$R$4:$R$14, '[1]kat. 2'!E$4:E$14)</f>
        <v>6.9</v>
      </c>
      <c r="G9" s="11">
        <f>_xlfn.XLOOKUP(6, '[1]kat. 2'!$R$4:$R$14, '[1]kat. 2'!F$4:F$14)</f>
        <v>1.9</v>
      </c>
      <c r="H9" s="11">
        <f>_xlfn.XLOOKUP(6, '[1]kat. 2'!$R$4:$R$14, '[1]kat. 2'!G$4:G$14)</f>
        <v>0</v>
      </c>
      <c r="I9" s="13">
        <f>_xlfn.XLOOKUP(6, '[1]kat. 2'!$R$4:$R$14, '[1]kat. 2'!H$4:H$14)</f>
        <v>10.9</v>
      </c>
      <c r="J9" s="11">
        <f>_xlfn.XLOOKUP(6, '[1]kat. 2'!$R$4:$R$14, '[1]kat. 2'!I$4:I$14)</f>
        <v>3.1</v>
      </c>
      <c r="K9" s="11">
        <f>_xlfn.XLOOKUP(6, '[1]kat. 2'!$R$4:$R$14, '[1]kat. 2'!J$4:J$14)</f>
        <v>5.3</v>
      </c>
      <c r="L9" s="11">
        <f>_xlfn.XLOOKUP(6, '[1]kat. 2'!$R$4:$R$14, '[1]kat. 2'!K$4:K$14)</f>
        <v>1.4</v>
      </c>
      <c r="M9" s="11">
        <f>_xlfn.XLOOKUP(6, '[1]kat. 2'!$R$4:$R$14, '[1]kat. 2'!L$4:L$14)</f>
        <v>0</v>
      </c>
      <c r="N9" s="13">
        <f>_xlfn.XLOOKUP(6, '[1]kat. 2'!$R$4:$R$14, '[1]kat. 2'!M$4:M$14)</f>
        <v>9.8000000000000007</v>
      </c>
      <c r="O9" s="12">
        <f t="shared" si="0"/>
        <v>20.700000000000003</v>
      </c>
    </row>
    <row r="10" spans="2:15" x14ac:dyDescent="0.35">
      <c r="B10" s="9">
        <f>_xlfn.XLOOKUP(7, '[1]kat. 2'!$R$4:$R$14, '[1]kat. 2'!$R$4:$R$14)</f>
        <v>7</v>
      </c>
      <c r="C10" s="10">
        <f>_xlfn.XLOOKUP(7, '[1]kat. 2'!$R$4:$R$14, '[1]kat. 2'!B$4:B$14)</f>
        <v>6</v>
      </c>
      <c r="D10" s="10" t="str">
        <f>_xlfn.XLOOKUP(7, '[1]kat. 2'!$R$4:$R$14, '[1]kat. 2'!C$4:C$14)</f>
        <v>SK Hradčany</v>
      </c>
      <c r="E10" s="11">
        <f>_xlfn.XLOOKUP(7, '[1]kat. 2'!$R$4:$R$14, '[1]kat. 2'!D$4:D$14)</f>
        <v>1.6</v>
      </c>
      <c r="F10" s="11">
        <f>_xlfn.XLOOKUP(7, '[1]kat. 2'!$R$4:$R$14, '[1]kat. 2'!E$4:E$14)</f>
        <v>7.1</v>
      </c>
      <c r="G10" s="11">
        <f>_xlfn.XLOOKUP(7, '[1]kat. 2'!$R$4:$R$14, '[1]kat. 2'!F$4:F$14)</f>
        <v>2</v>
      </c>
      <c r="H10" s="11">
        <f>_xlfn.XLOOKUP(7, '[1]kat. 2'!$R$4:$R$14, '[1]kat. 2'!G$4:G$14)</f>
        <v>0</v>
      </c>
      <c r="I10" s="13">
        <f>_xlfn.XLOOKUP(7, '[1]kat. 2'!$R$4:$R$14, '[1]kat. 2'!H$4:H$14)</f>
        <v>10.7</v>
      </c>
      <c r="J10" s="11">
        <f>_xlfn.XLOOKUP(7, '[1]kat. 2'!$R$4:$R$14, '[1]kat. 2'!I$4:I$14)</f>
        <v>2.4</v>
      </c>
      <c r="K10" s="11">
        <f>_xlfn.XLOOKUP(7, '[1]kat. 2'!$R$4:$R$14, '[1]kat. 2'!J$4:J$14)</f>
        <v>5.45</v>
      </c>
      <c r="L10" s="11">
        <f>_xlfn.XLOOKUP(7, '[1]kat. 2'!$R$4:$R$14, '[1]kat. 2'!K$4:K$14)</f>
        <v>1.9</v>
      </c>
      <c r="M10" s="11">
        <f>_xlfn.XLOOKUP(7, '[1]kat. 2'!$R$4:$R$14, '[1]kat. 2'!L$4:L$14)</f>
        <v>0</v>
      </c>
      <c r="N10" s="13">
        <f>_xlfn.XLOOKUP(7, '[1]kat. 2'!$R$4:$R$14, '[1]kat. 2'!M$4:M$14)</f>
        <v>9.75</v>
      </c>
      <c r="O10" s="12">
        <f t="shared" si="0"/>
        <v>20.45</v>
      </c>
    </row>
    <row r="11" spans="2:15" x14ac:dyDescent="0.35">
      <c r="B11" s="9">
        <f>_xlfn.XLOOKUP(8, '[1]kat. 2'!$R$4:$R$14, '[1]kat. 2'!$R$4:$R$14)</f>
        <v>8</v>
      </c>
      <c r="C11" s="10">
        <f>_xlfn.XLOOKUP(8, '[1]kat. 2'!$R$4:$R$14, '[1]kat. 2'!B$4:B$14)</f>
        <v>4</v>
      </c>
      <c r="D11" s="10" t="str">
        <f>_xlfn.XLOOKUP(8, '[1]kat. 2'!$R$4:$R$14, '[1]kat. 2'!C$4:C$14)</f>
        <v>GT Šestajovice</v>
      </c>
      <c r="E11" s="11">
        <f>_xlfn.XLOOKUP(8, '[1]kat. 2'!$R$4:$R$14, '[1]kat. 2'!D$4:D$14)</f>
        <v>2.2000000000000002</v>
      </c>
      <c r="F11" s="11">
        <f>_xlfn.XLOOKUP(8, '[1]kat. 2'!$R$4:$R$14, '[1]kat. 2'!E$4:E$14)</f>
        <v>6.25</v>
      </c>
      <c r="G11" s="11">
        <f>_xlfn.XLOOKUP(8, '[1]kat. 2'!$R$4:$R$14, '[1]kat. 2'!F$4:F$14)</f>
        <v>1.8</v>
      </c>
      <c r="H11" s="11">
        <f>_xlfn.XLOOKUP(8, '[1]kat. 2'!$R$4:$R$14, '[1]kat. 2'!G$4:G$14)</f>
        <v>0</v>
      </c>
      <c r="I11" s="13">
        <f>_xlfn.XLOOKUP(8, '[1]kat. 2'!$R$4:$R$14, '[1]kat. 2'!H$4:H$14)</f>
        <v>10.25</v>
      </c>
      <c r="J11" s="11">
        <f>_xlfn.XLOOKUP(8, '[1]kat. 2'!$R$4:$R$14, '[1]kat. 2'!I$4:I$14)</f>
        <v>2.2000000000000002</v>
      </c>
      <c r="K11" s="11">
        <f>_xlfn.XLOOKUP(8, '[1]kat. 2'!$R$4:$R$14, '[1]kat. 2'!J$4:J$14)</f>
        <v>5.75</v>
      </c>
      <c r="L11" s="11">
        <f>_xlfn.XLOOKUP(8, '[1]kat. 2'!$R$4:$R$14, '[1]kat. 2'!K$4:K$14)</f>
        <v>2</v>
      </c>
      <c r="M11" s="11">
        <f>_xlfn.XLOOKUP(8, '[1]kat. 2'!$R$4:$R$14, '[1]kat. 2'!L$4:L$14)</f>
        <v>0</v>
      </c>
      <c r="N11" s="13">
        <f>_xlfn.XLOOKUP(8, '[1]kat. 2'!$R$4:$R$14, '[1]kat. 2'!M$4:M$14)</f>
        <v>9.9499999999999993</v>
      </c>
      <c r="O11" s="12">
        <f t="shared" si="0"/>
        <v>20.2</v>
      </c>
    </row>
    <row r="12" spans="2:15" ht="15" thickBot="1" x14ac:dyDescent="0.4">
      <c r="B12" s="17">
        <f>_xlfn.XLOOKUP(9, '[1]kat. 2'!$R$4:$R$14, '[1]kat. 2'!$R$4:$R$14)</f>
        <v>9</v>
      </c>
      <c r="C12" s="18">
        <f>_xlfn.XLOOKUP(9, '[1]kat. 2'!$R$4:$R$14, '[1]kat. 2'!B$4:B$14)</f>
        <v>7</v>
      </c>
      <c r="D12" s="18" t="str">
        <f>_xlfn.XLOOKUP(9, '[1]kat. 2'!$R$4:$R$14, '[1]kat. 2'!C$4:C$14)</f>
        <v>TG Slavkov u Brna</v>
      </c>
      <c r="E12" s="19">
        <f>_xlfn.XLOOKUP(9, '[1]kat. 2'!$R$4:$R$14, '[1]kat. 2'!D$4:D$14)</f>
        <v>1.7</v>
      </c>
      <c r="F12" s="19">
        <f>_xlfn.XLOOKUP(9, '[1]kat. 2'!$R$4:$R$14, '[1]kat. 2'!E$4:E$14)</f>
        <v>5.4</v>
      </c>
      <c r="G12" s="19">
        <f>_xlfn.XLOOKUP(9, '[1]kat. 2'!$R$4:$R$14, '[1]kat. 2'!F$4:F$14)</f>
        <v>1.8</v>
      </c>
      <c r="H12" s="19">
        <f>_xlfn.XLOOKUP(9, '[1]kat. 2'!$R$4:$R$14, '[1]kat. 2'!G$4:G$14)</f>
        <v>0</v>
      </c>
      <c r="I12" s="20">
        <f>_xlfn.XLOOKUP(9, '[1]kat. 2'!$R$4:$R$14, '[1]kat. 2'!H$4:H$14)</f>
        <v>8.9</v>
      </c>
      <c r="J12" s="19">
        <f>_xlfn.XLOOKUP(9, '[1]kat. 2'!$R$4:$R$14, '[1]kat. 2'!I$4:I$14)</f>
        <v>2</v>
      </c>
      <c r="K12" s="19">
        <f>_xlfn.XLOOKUP(9, '[1]kat. 2'!$R$4:$R$14, '[1]kat. 2'!J$4:J$14)</f>
        <v>6.6</v>
      </c>
      <c r="L12" s="19">
        <f>_xlfn.XLOOKUP(9, '[1]kat. 2'!$R$4:$R$14, '[1]kat. 2'!K$4:K$14)</f>
        <v>1.8</v>
      </c>
      <c r="M12" s="19">
        <f>_xlfn.XLOOKUP(9, '[1]kat. 2'!$R$4:$R$14, '[1]kat. 2'!L$4:L$14)</f>
        <v>0</v>
      </c>
      <c r="N12" s="20">
        <f>_xlfn.XLOOKUP(9, '[1]kat. 2'!$R$4:$R$14, '[1]kat. 2'!M$4:M$14)</f>
        <v>10.4</v>
      </c>
      <c r="O12" s="21">
        <f t="shared" si="0"/>
        <v>19.3</v>
      </c>
    </row>
  </sheetData>
  <mergeCells count="5">
    <mergeCell ref="B2:B3"/>
    <mergeCell ref="C2:C3"/>
    <mergeCell ref="D2:D3"/>
    <mergeCell ref="E2:I2"/>
    <mergeCell ref="J2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Mimi_Kat</vt:lpstr>
      <vt:lpstr>0_Kat</vt:lpstr>
      <vt:lpstr>1A_Kat</vt:lpstr>
      <vt:lpstr>1B_Kat</vt:lpstr>
      <vt:lpstr>2_Kat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Hošková</dc:creator>
  <cp:lastModifiedBy>Hana Hošková</cp:lastModifiedBy>
  <dcterms:created xsi:type="dcterms:W3CDTF">2024-06-10T17:08:19Z</dcterms:created>
  <dcterms:modified xsi:type="dcterms:W3CDTF">2024-06-10T17:15:02Z</dcterms:modified>
</cp:coreProperties>
</file>