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bookViews>
    <workbookView xWindow="0" yWindow="0" windowWidth="28800" windowHeight="12435"/>
  </bookViews>
  <sheets>
    <sheet name="8182_Kat. I. - divky rocnik 201" sheetId="1" r:id="rId1"/>
    <sheet name="8183_Kat. II. - divky rocnik 20" sheetId="2" r:id="rId2"/>
    <sheet name="8184_Kat. I. - chlapci rocnik 2" sheetId="3" r:id="rId3"/>
    <sheet name="8185_Kat. II. - chlapci rocnik " sheetId="4" r:id="rId4"/>
    <sheet name="rozhodci" sheetId="5" r:id="rId5"/>
    <sheet name="poznamky" sheetId="6" r:id="rId6"/>
    <sheet name="List1" sheetId="7" r:id="rId7"/>
  </sheets>
  <calcPr calcId="191029" iterateDelta="1E-4"/>
</workbook>
</file>

<file path=xl/calcChain.xml><?xml version="1.0" encoding="utf-8"?>
<calcChain xmlns="http://schemas.openxmlformats.org/spreadsheetml/2006/main">
  <c r="U26" i="1" l="1"/>
  <c r="U27" i="1"/>
  <c r="U28" i="1"/>
  <c r="U29" i="1"/>
  <c r="U30" i="1"/>
  <c r="U31" i="1"/>
  <c r="U32" i="1"/>
  <c r="U25" i="1"/>
  <c r="R12" i="2"/>
  <c r="T13" i="4"/>
  <c r="T12" i="4"/>
  <c r="T11" i="4"/>
  <c r="T31" i="3"/>
  <c r="T30" i="3"/>
  <c r="T29" i="3"/>
  <c r="T28" i="3"/>
  <c r="T27" i="3"/>
  <c r="T14" i="3"/>
  <c r="T13" i="3"/>
  <c r="T12" i="3"/>
  <c r="T11" i="3"/>
  <c r="T25" i="2"/>
  <c r="T26" i="2"/>
  <c r="T27" i="2"/>
  <c r="T28" i="2"/>
  <c r="T29" i="2"/>
  <c r="T30" i="2"/>
  <c r="V10" i="2" l="1"/>
  <c r="R10" i="2"/>
  <c r="N10" i="2"/>
  <c r="J10" i="2"/>
  <c r="V11" i="2"/>
  <c r="R11" i="2"/>
  <c r="N11" i="2"/>
  <c r="J11" i="2"/>
  <c r="V8" i="2"/>
  <c r="R8" i="2"/>
  <c r="N8" i="2"/>
  <c r="J8" i="2"/>
  <c r="V7" i="2"/>
  <c r="R7" i="2"/>
  <c r="N7" i="2"/>
  <c r="J7" i="2"/>
  <c r="V9" i="2"/>
  <c r="R9" i="2"/>
  <c r="N9" i="2"/>
  <c r="J9" i="2"/>
  <c r="N12" i="2"/>
  <c r="J12" i="2"/>
  <c r="W12" i="2" s="1"/>
  <c r="X12" i="2" s="1"/>
  <c r="W12" i="1"/>
  <c r="S12" i="1"/>
  <c r="O12" i="1"/>
  <c r="K12" i="1"/>
  <c r="W14" i="1"/>
  <c r="S14" i="1"/>
  <c r="O14" i="1"/>
  <c r="K14" i="1"/>
  <c r="W11" i="1"/>
  <c r="S11" i="1"/>
  <c r="O11" i="1"/>
  <c r="K11" i="1"/>
  <c r="W13" i="1"/>
  <c r="S13" i="1"/>
  <c r="O13" i="1"/>
  <c r="K13" i="1"/>
  <c r="W9" i="1"/>
  <c r="S9" i="1"/>
  <c r="O9" i="1"/>
  <c r="K9" i="1"/>
  <c r="W7" i="1"/>
  <c r="S7" i="1"/>
  <c r="O7" i="1"/>
  <c r="K7" i="1"/>
  <c r="W10" i="1"/>
  <c r="S10" i="1"/>
  <c r="O10" i="1"/>
  <c r="K10" i="1"/>
  <c r="W8" i="1"/>
  <c r="S8" i="1"/>
  <c r="O8" i="1"/>
  <c r="K8" i="1"/>
  <c r="X8" i="1" l="1"/>
  <c r="Y8" i="1" s="1"/>
  <c r="X10" i="1"/>
  <c r="Y10" i="1" s="1"/>
  <c r="X9" i="1"/>
  <c r="Y9" i="1" s="1"/>
  <c r="X13" i="1"/>
  <c r="Y13" i="1" s="1"/>
  <c r="X11" i="1"/>
  <c r="Y11" i="1" s="1"/>
  <c r="X14" i="1"/>
  <c r="Y14" i="1" s="1"/>
  <c r="X12" i="1"/>
  <c r="Y12" i="1" s="1"/>
  <c r="X7" i="1"/>
  <c r="Y7" i="1" s="1"/>
  <c r="W9" i="2"/>
  <c r="X9" i="2" s="1"/>
  <c r="W7" i="2"/>
  <c r="X7" i="2" s="1"/>
  <c r="W8" i="2"/>
  <c r="X8" i="2" s="1"/>
  <c r="W11" i="2"/>
  <c r="X11" i="2" s="1"/>
  <c r="W10" i="2"/>
  <c r="X10" i="2" s="1"/>
</calcChain>
</file>

<file path=xl/sharedStrings.xml><?xml version="1.0" encoding="utf-8"?>
<sst xmlns="http://schemas.openxmlformats.org/spreadsheetml/2006/main" count="418" uniqueCount="89">
  <si>
    <t>Podzimní závod přípravek 2023</t>
  </si>
  <si>
    <t>14.10.2023</t>
  </si>
  <si>
    <t>Kat. I. - dívky ročník 2018 a mladší</t>
  </si>
  <si>
    <t>přihlášeno po uzávěrce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</si>
  <si>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</si>
  <si>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</si>
  <si>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</si>
  <si>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</si>
  <si>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</si>
  <si>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</si>
  <si>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</si>
  <si>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</si>
  <si>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</si>
  <si>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</si>
  <si>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</si>
  <si>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</si>
  <si>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</si>
  <si>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</si>
  <si>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</si>
  <si>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Alenková Josefína</t>
  </si>
  <si>
    <t>SG Pelhřimov</t>
  </si>
  <si>
    <t>Zourová</t>
  </si>
  <si>
    <t>Homolková Emília</t>
  </si>
  <si>
    <t>Krejča Lada</t>
  </si>
  <si>
    <t>Čižmadia Vanessa</t>
  </si>
  <si>
    <t>TJ Slovan J.Hradec</t>
  </si>
  <si>
    <t>Látová,Ederová,Jírová</t>
  </si>
  <si>
    <t>Přílepková Emma</t>
  </si>
  <si>
    <t>Ledvinová Miriam</t>
  </si>
  <si>
    <t>Svojanovská Magdaléna</t>
  </si>
  <si>
    <t>Lepšová Eliška</t>
  </si>
  <si>
    <t>TJ Spartak Trhové Sviny</t>
  </si>
  <si>
    <t>Zdeňka Tisoňova</t>
  </si>
  <si>
    <t>Kat. II. - dívky ročník 2017-2016</t>
  </si>
  <si>
    <t>Donabauer Ella</t>
  </si>
  <si>
    <t>Michalová Charlotte-ella</t>
  </si>
  <si>
    <t>Zourová ,Svobodovi</t>
  </si>
  <si>
    <t>Semorádová Agáta</t>
  </si>
  <si>
    <t>Hájková Marie</t>
  </si>
  <si>
    <t>Zikmundová Hana</t>
  </si>
  <si>
    <t>Koloňuk Dominika</t>
  </si>
  <si>
    <t>Naděžda Hálová</t>
  </si>
  <si>
    <t>Koprna Michal</t>
  </si>
  <si>
    <t>Hálová, Novotný</t>
  </si>
  <si>
    <t>Maruška André</t>
  </si>
  <si>
    <t>Ninh Van Duc Lam</t>
  </si>
  <si>
    <t>Bohony Kryštof</t>
  </si>
  <si>
    <t>Hálová Naděžda</t>
  </si>
  <si>
    <t>Bravenec Fabián</t>
  </si>
  <si>
    <t>Hudeček Alexander</t>
  </si>
  <si>
    <t>Chuchel Filip</t>
  </si>
  <si>
    <t>Jirovský Antonín</t>
  </si>
  <si>
    <t>Tonar Ondřej</t>
  </si>
  <si>
    <t>Kašpárek Pavel</t>
  </si>
  <si>
    <t>Koloňuk Karel</t>
  </si>
  <si>
    <t>Maier Martin</t>
  </si>
  <si>
    <t>Rozhodčí</t>
  </si>
  <si>
    <t>poznámka</t>
  </si>
  <si>
    <t>oddil</t>
  </si>
  <si>
    <t>kvalifikace</t>
  </si>
  <si>
    <t>Zourová Světlana</t>
  </si>
  <si>
    <t>II. třída</t>
  </si>
  <si>
    <t>Jírová Dita</t>
  </si>
  <si>
    <t>Hálová Michaela</t>
  </si>
  <si>
    <t>Smoleňová Kateřina</t>
  </si>
  <si>
    <t>Poznámky</t>
  </si>
  <si>
    <t>technické disciplíny</t>
  </si>
  <si>
    <t>body celkem</t>
  </si>
  <si>
    <t>člunkový běh</t>
  </si>
  <si>
    <t>shyby</t>
  </si>
  <si>
    <t>skok z místa</t>
  </si>
  <si>
    <t>šplh na tyči</t>
  </si>
  <si>
    <t>švihadlo</t>
  </si>
  <si>
    <t>vznosy</t>
  </si>
  <si>
    <t>výkon</t>
  </si>
  <si>
    <t>body</t>
  </si>
  <si>
    <t>index</t>
  </si>
  <si>
    <t>EV.Č.</t>
  </si>
  <si>
    <t>Č.ODDÍLU</t>
  </si>
  <si>
    <t>JMÉNO</t>
  </si>
  <si>
    <t>ROČNÍK</t>
  </si>
  <si>
    <t>ODDÍL</t>
  </si>
  <si>
    <t>TRENÉR</t>
  </si>
  <si>
    <t>CELKEM NÁŘADÍ + TECHNICKÉ D.</t>
  </si>
  <si>
    <t>Č. ODDÍLU</t>
  </si>
  <si>
    <t>Kat. I. - chlapci ročník 2017</t>
  </si>
  <si>
    <r>
      <rPr>
        <b/>
        <sz val="11"/>
        <color rgb="FF000000"/>
        <rFont val="Calibri"/>
        <family val="2"/>
        <charset val="238"/>
      </rPr>
      <t>Kat. Ii. - chlapci ročník 2016</t>
    </r>
    <r>
      <rPr>
        <sz val="11"/>
        <color rgb="FF000000"/>
        <rFont val="Calibri"/>
        <family val="2"/>
        <charset val="238"/>
      </rPr>
      <t xml:space="preserve"> </t>
    </r>
  </si>
  <si>
    <t>Kat. III. - chlapci ročník 2015-2013</t>
  </si>
  <si>
    <t>1.116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</si>
</sst>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0" fontId="0" fillId="4" borderId="16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6" borderId="15" xfId="0" applyFill="1" applyBorder="1" applyAlignment="1">
      <alignment horizontal="center"/>
    </xf>
    <xf numFmtId="0" fontId="5" fillId="2" borderId="0" xfId="0" applyFont="1" applyFill="1"/>
    <xf numFmtId="0" fontId="0" fillId="3" borderId="0" xfId="0" applyFill="1"/>
    <xf numFmtId="0" fontId="4" fillId="3" borderId="0" xfId="0" applyFont="1" applyFill="1"/>
    <xf numFmtId="0" fontId="5" fillId="3" borderId="0" xfId="0" applyFont="1" applyFill="1"/>
    <xf numFmtId="0" fontId="2" fillId="2" borderId="15" xfId="0" applyFont="1" applyFill="1" applyBorder="1"/>
    <xf numFmtId="0" fontId="5" fillId="2" borderId="15" xfId="0" applyFont="1" applyFill="1" applyBorder="1"/>
    <xf numFmtId="164" fontId="0" fillId="0" borderId="15" xfId="0" applyNumberFormat="1" applyBorder="1"/>
    <xf numFmtId="164" fontId="2" fillId="0" borderId="15" xfId="0" applyNumberFormat="1" applyFont="1" applyBorder="1"/>
    <xf numFmtId="0" fontId="5" fillId="0" borderId="15" xfId="0" applyFont="1" applyBorder="1"/>
    <xf numFmtId="0" fontId="0" fillId="0" borderId="2" xfId="0" applyBorder="1" applyAlignment="1">
      <alignment horizontal="center" vertical="center" textRotation="180"/>
    </xf>
    <xf numFmtId="0" fontId="0" fillId="0" borderId="7" xfId="0" applyBorder="1" applyAlignment="1">
      <alignment horizontal="center" vertical="center" textRotation="180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textRotation="180"/>
    </xf>
    <xf numFmtId="0" fontId="0" fillId="0" borderId="6" xfId="0" applyBorder="1" applyAlignment="1">
      <alignment horizontal="center" vertical="center" textRotation="180"/>
    </xf>
    <xf numFmtId="0" fontId="4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180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180"/>
    </xf>
    <xf numFmtId="0" fontId="4" fillId="0" borderId="14" xfId="0" applyFont="1" applyBorder="1" applyAlignment="1">
      <alignment horizontal="center" vertical="center" textRotation="18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abSelected="1" workbookViewId="0">
      <selection activeCell="E19" sqref="E19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6" width="24.140625" customWidth="1"/>
    <col min="7" max="7" width="22.140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7" ht="18.75" x14ac:dyDescent="0.3">
      <c r="D1" s="10" t="s">
        <v>0</v>
      </c>
      <c r="E1" s="1"/>
    </row>
    <row r="2" spans="1:27" ht="18.75" x14ac:dyDescent="0.3">
      <c r="D2" s="10" t="s">
        <v>1</v>
      </c>
      <c r="E2" s="1"/>
    </row>
    <row r="3" spans="1:27" ht="18.75" x14ac:dyDescent="0.3">
      <c r="D3" s="12" t="s">
        <v>2</v>
      </c>
      <c r="E3" s="1"/>
    </row>
    <row r="6" spans="1:27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9" t="s">
        <v>83</v>
      </c>
      <c r="Z6" s="2" t="s">
        <v>3</v>
      </c>
      <c r="AA6" s="2"/>
    </row>
    <row r="7" spans="1:27" s="7" customFormat="1" ht="20.100000000000001" customHeight="1" x14ac:dyDescent="0.25">
      <c r="B7" s="7">
        <v>910874</v>
      </c>
      <c r="C7" s="7">
        <v>5185</v>
      </c>
      <c r="D7" s="7" t="s">
        <v>23</v>
      </c>
      <c r="E7" s="7">
        <v>2018</v>
      </c>
      <c r="F7" s="7" t="s">
        <v>20</v>
      </c>
      <c r="G7" s="7" t="s">
        <v>21</v>
      </c>
      <c r="H7" s="7">
        <v>5</v>
      </c>
      <c r="I7" s="15">
        <v>8.5</v>
      </c>
      <c r="J7" s="15">
        <v>0</v>
      </c>
      <c r="K7" s="16">
        <f t="shared" ref="K7:K14" si="0">H7+I7-J7</f>
        <v>13.5</v>
      </c>
      <c r="L7" s="15">
        <v>5</v>
      </c>
      <c r="M7" s="15">
        <v>7.9</v>
      </c>
      <c r="N7" s="15">
        <v>0</v>
      </c>
      <c r="O7" s="16">
        <f t="shared" ref="O7:O14" si="1">L7+M7-N7</f>
        <v>12.9</v>
      </c>
      <c r="P7" s="15">
        <v>5</v>
      </c>
      <c r="Q7" s="15">
        <v>8.82</v>
      </c>
      <c r="R7" s="15">
        <v>0</v>
      </c>
      <c r="S7" s="16">
        <f t="shared" ref="S7:S14" si="2">P7+Q7-R7</f>
        <v>13.82</v>
      </c>
      <c r="T7" s="15">
        <v>5</v>
      </c>
      <c r="U7" s="15">
        <v>9.0399999999999991</v>
      </c>
      <c r="V7" s="15">
        <v>0</v>
      </c>
      <c r="W7" s="16">
        <f t="shared" ref="W7:W14" si="3">T7+U7-V7</f>
        <v>14.04</v>
      </c>
      <c r="X7" s="15">
        <f t="shared" ref="X7:X14" si="4">K7+O7+S7+W7</f>
        <v>54.26</v>
      </c>
      <c r="Y7" s="16">
        <f>SUM(X7+27)</f>
        <v>81.259999999999991</v>
      </c>
    </row>
    <row r="8" spans="1:27" s="7" customFormat="1" ht="20.100000000000001" customHeight="1" x14ac:dyDescent="0.25">
      <c r="B8" s="7">
        <v>133877</v>
      </c>
      <c r="C8" s="7">
        <v>5185</v>
      </c>
      <c r="D8" s="7" t="s">
        <v>19</v>
      </c>
      <c r="E8" s="7">
        <v>2018</v>
      </c>
      <c r="F8" s="7" t="s">
        <v>20</v>
      </c>
      <c r="G8" s="7" t="s">
        <v>21</v>
      </c>
      <c r="H8" s="7">
        <v>5</v>
      </c>
      <c r="I8" s="15">
        <v>7.5</v>
      </c>
      <c r="J8" s="15">
        <v>0</v>
      </c>
      <c r="K8" s="16">
        <f t="shared" si="0"/>
        <v>12.5</v>
      </c>
      <c r="L8" s="15">
        <v>5</v>
      </c>
      <c r="M8" s="15">
        <v>7.5</v>
      </c>
      <c r="N8" s="15">
        <v>0</v>
      </c>
      <c r="O8" s="16">
        <f t="shared" si="1"/>
        <v>12.5</v>
      </c>
      <c r="P8" s="15">
        <v>5</v>
      </c>
      <c r="Q8" s="15">
        <v>8.75</v>
      </c>
      <c r="R8" s="15">
        <v>0</v>
      </c>
      <c r="S8" s="16">
        <f t="shared" si="2"/>
        <v>13.75</v>
      </c>
      <c r="T8" s="15">
        <v>5</v>
      </c>
      <c r="U8" s="15">
        <v>8.74</v>
      </c>
      <c r="V8" s="15">
        <v>0</v>
      </c>
      <c r="W8" s="16">
        <f t="shared" si="3"/>
        <v>13.74</v>
      </c>
      <c r="X8" s="15">
        <f t="shared" si="4"/>
        <v>52.49</v>
      </c>
      <c r="Y8" s="16">
        <f>SUM(X8+25)</f>
        <v>77.490000000000009</v>
      </c>
    </row>
    <row r="9" spans="1:27" s="7" customFormat="1" ht="20.100000000000001" customHeight="1" x14ac:dyDescent="0.25">
      <c r="B9" s="7">
        <v>853938</v>
      </c>
      <c r="C9" s="7">
        <v>4792</v>
      </c>
      <c r="D9" s="7" t="s">
        <v>24</v>
      </c>
      <c r="E9" s="7">
        <v>2018</v>
      </c>
      <c r="F9" s="7" t="s">
        <v>25</v>
      </c>
      <c r="G9" s="7" t="s">
        <v>26</v>
      </c>
      <c r="H9" s="7">
        <v>5</v>
      </c>
      <c r="I9" s="15">
        <v>8.6</v>
      </c>
      <c r="J9" s="15">
        <v>0</v>
      </c>
      <c r="K9" s="16">
        <f t="shared" si="0"/>
        <v>13.6</v>
      </c>
      <c r="L9" s="15">
        <v>5</v>
      </c>
      <c r="M9" s="15">
        <v>7.4</v>
      </c>
      <c r="N9" s="15">
        <v>0</v>
      </c>
      <c r="O9" s="16">
        <f t="shared" si="1"/>
        <v>12.4</v>
      </c>
      <c r="P9" s="15">
        <v>5</v>
      </c>
      <c r="Q9" s="15">
        <v>8.82</v>
      </c>
      <c r="R9" s="15">
        <v>0</v>
      </c>
      <c r="S9" s="16">
        <f t="shared" si="2"/>
        <v>13.82</v>
      </c>
      <c r="T9" s="15">
        <v>5</v>
      </c>
      <c r="U9" s="15">
        <v>7.9</v>
      </c>
      <c r="V9" s="15">
        <v>0</v>
      </c>
      <c r="W9" s="16">
        <f t="shared" si="3"/>
        <v>12.9</v>
      </c>
      <c r="X9" s="15">
        <f t="shared" si="4"/>
        <v>52.72</v>
      </c>
      <c r="Y9" s="16">
        <f>SUM(X9+23.5)</f>
        <v>76.22</v>
      </c>
    </row>
    <row r="10" spans="1:27" s="7" customFormat="1" ht="20.100000000000001" customHeight="1" x14ac:dyDescent="0.25">
      <c r="B10" s="7">
        <v>597253</v>
      </c>
      <c r="C10" s="7">
        <v>5185</v>
      </c>
      <c r="D10" s="7" t="s">
        <v>22</v>
      </c>
      <c r="E10" s="7">
        <v>2018</v>
      </c>
      <c r="F10" s="7" t="s">
        <v>20</v>
      </c>
      <c r="G10" s="7" t="s">
        <v>21</v>
      </c>
      <c r="H10" s="7">
        <v>5</v>
      </c>
      <c r="I10" s="15">
        <v>8.3000000000000007</v>
      </c>
      <c r="J10" s="15">
        <v>0</v>
      </c>
      <c r="K10" s="16">
        <f t="shared" si="0"/>
        <v>13.3</v>
      </c>
      <c r="L10" s="15">
        <v>5</v>
      </c>
      <c r="M10" s="15">
        <v>8.9</v>
      </c>
      <c r="N10" s="15">
        <v>0</v>
      </c>
      <c r="O10" s="16">
        <f t="shared" si="1"/>
        <v>13.9</v>
      </c>
      <c r="P10" s="15">
        <v>5</v>
      </c>
      <c r="Q10" s="15">
        <v>8.5500000000000007</v>
      </c>
      <c r="R10" s="15">
        <v>0</v>
      </c>
      <c r="S10" s="16">
        <f t="shared" si="2"/>
        <v>13.55</v>
      </c>
      <c r="T10" s="15">
        <v>5</v>
      </c>
      <c r="U10" s="15">
        <v>9.1</v>
      </c>
      <c r="V10" s="15">
        <v>0</v>
      </c>
      <c r="W10" s="16">
        <f t="shared" si="3"/>
        <v>14.1</v>
      </c>
      <c r="X10" s="15">
        <f t="shared" si="4"/>
        <v>54.85</v>
      </c>
      <c r="Y10" s="16">
        <f>SUM(X10+20)</f>
        <v>74.849999999999994</v>
      </c>
    </row>
    <row r="11" spans="1:27" s="7" customFormat="1" ht="20.100000000000001" customHeight="1" x14ac:dyDescent="0.25">
      <c r="C11" s="7">
        <v>4792</v>
      </c>
      <c r="D11" s="7" t="s">
        <v>28</v>
      </c>
      <c r="E11" s="7">
        <v>2018</v>
      </c>
      <c r="F11" s="7" t="s">
        <v>25</v>
      </c>
      <c r="H11" s="7">
        <v>5</v>
      </c>
      <c r="I11" s="15">
        <v>9</v>
      </c>
      <c r="J11" s="15">
        <v>0</v>
      </c>
      <c r="K11" s="16">
        <f t="shared" si="0"/>
        <v>14</v>
      </c>
      <c r="L11" s="15">
        <v>5</v>
      </c>
      <c r="M11" s="15">
        <v>6.7</v>
      </c>
      <c r="N11" s="15">
        <v>0</v>
      </c>
      <c r="O11" s="16">
        <f t="shared" si="1"/>
        <v>11.7</v>
      </c>
      <c r="P11" s="15">
        <v>5</v>
      </c>
      <c r="Q11" s="15">
        <v>8.3000000000000007</v>
      </c>
      <c r="R11" s="15">
        <v>0</v>
      </c>
      <c r="S11" s="16">
        <f t="shared" si="2"/>
        <v>13.3</v>
      </c>
      <c r="T11" s="15">
        <v>5</v>
      </c>
      <c r="U11" s="15">
        <v>8.17</v>
      </c>
      <c r="V11" s="15">
        <v>0</v>
      </c>
      <c r="W11" s="16">
        <f t="shared" si="3"/>
        <v>13.17</v>
      </c>
      <c r="X11" s="15">
        <f t="shared" si="4"/>
        <v>52.17</v>
      </c>
      <c r="Y11" s="16">
        <f>SUM(X11+19.5)</f>
        <v>71.67</v>
      </c>
    </row>
    <row r="12" spans="1:27" s="7" customFormat="1" ht="20.100000000000001" customHeight="1" x14ac:dyDescent="0.25">
      <c r="B12" s="7">
        <v>160677</v>
      </c>
      <c r="C12" s="7">
        <v>6453</v>
      </c>
      <c r="D12" s="7" t="s">
        <v>30</v>
      </c>
      <c r="E12" s="7">
        <v>2018</v>
      </c>
      <c r="F12" s="7" t="s">
        <v>31</v>
      </c>
      <c r="G12" s="7" t="s">
        <v>32</v>
      </c>
      <c r="H12" s="7">
        <v>5</v>
      </c>
      <c r="I12" s="15">
        <v>7.9</v>
      </c>
      <c r="J12" s="15">
        <v>0</v>
      </c>
      <c r="K12" s="16">
        <f t="shared" si="0"/>
        <v>12.9</v>
      </c>
      <c r="L12" s="15">
        <v>5</v>
      </c>
      <c r="M12" s="15">
        <v>6.8</v>
      </c>
      <c r="N12" s="15">
        <v>0</v>
      </c>
      <c r="O12" s="16">
        <f t="shared" si="1"/>
        <v>11.8</v>
      </c>
      <c r="P12" s="15">
        <v>5</v>
      </c>
      <c r="Q12" s="15">
        <v>8.64</v>
      </c>
      <c r="R12" s="15">
        <v>0</v>
      </c>
      <c r="S12" s="16">
        <f t="shared" si="2"/>
        <v>13.64</v>
      </c>
      <c r="T12" s="15">
        <v>5</v>
      </c>
      <c r="U12" s="15">
        <v>8.4</v>
      </c>
      <c r="V12" s="15">
        <v>0</v>
      </c>
      <c r="W12" s="16">
        <f t="shared" si="3"/>
        <v>13.4</v>
      </c>
      <c r="X12" s="15">
        <f t="shared" si="4"/>
        <v>51.74</v>
      </c>
      <c r="Y12" s="16">
        <f>SUM(X12+18.5)</f>
        <v>70.240000000000009</v>
      </c>
    </row>
    <row r="13" spans="1:27" s="7" customFormat="1" ht="20.100000000000001" customHeight="1" x14ac:dyDescent="0.25">
      <c r="B13" s="7">
        <v>452151</v>
      </c>
      <c r="C13" s="7">
        <v>4792</v>
      </c>
      <c r="D13" s="7" t="s">
        <v>27</v>
      </c>
      <c r="E13" s="7">
        <v>2018</v>
      </c>
      <c r="F13" s="7" t="s">
        <v>25</v>
      </c>
      <c r="G13" s="7" t="s">
        <v>26</v>
      </c>
      <c r="H13" s="7">
        <v>5</v>
      </c>
      <c r="I13" s="15">
        <v>8.4</v>
      </c>
      <c r="J13" s="15">
        <v>0</v>
      </c>
      <c r="K13" s="16">
        <f t="shared" si="0"/>
        <v>13.4</v>
      </c>
      <c r="L13" s="15">
        <v>5</v>
      </c>
      <c r="M13" s="15">
        <v>6.6</v>
      </c>
      <c r="N13" s="15">
        <v>0</v>
      </c>
      <c r="O13" s="16">
        <f t="shared" si="1"/>
        <v>11.6</v>
      </c>
      <c r="P13" s="15">
        <v>5</v>
      </c>
      <c r="Q13" s="15">
        <v>8.42</v>
      </c>
      <c r="R13" s="15">
        <v>0</v>
      </c>
      <c r="S13" s="16">
        <f t="shared" si="2"/>
        <v>13.42</v>
      </c>
      <c r="T13" s="15">
        <v>5</v>
      </c>
      <c r="U13" s="15">
        <v>7.6</v>
      </c>
      <c r="V13" s="15">
        <v>0</v>
      </c>
      <c r="W13" s="16">
        <f t="shared" si="3"/>
        <v>12.6</v>
      </c>
      <c r="X13" s="15">
        <f t="shared" si="4"/>
        <v>51.02</v>
      </c>
      <c r="Y13" s="16">
        <f>SUM(X13+19)</f>
        <v>70.02000000000001</v>
      </c>
    </row>
    <row r="14" spans="1:27" s="7" customFormat="1" ht="20.100000000000001" customHeight="1" x14ac:dyDescent="0.25">
      <c r="C14" s="7">
        <v>4792</v>
      </c>
      <c r="D14" s="7" t="s">
        <v>29</v>
      </c>
      <c r="E14" s="7">
        <v>2018</v>
      </c>
      <c r="F14" s="7" t="s">
        <v>25</v>
      </c>
      <c r="H14" s="7">
        <v>5</v>
      </c>
      <c r="I14" s="15">
        <v>7.9</v>
      </c>
      <c r="J14" s="15">
        <v>0</v>
      </c>
      <c r="K14" s="16">
        <f t="shared" si="0"/>
        <v>12.9</v>
      </c>
      <c r="L14" s="15">
        <v>5</v>
      </c>
      <c r="M14" s="15">
        <v>7</v>
      </c>
      <c r="N14" s="15">
        <v>0</v>
      </c>
      <c r="O14" s="16">
        <f t="shared" si="1"/>
        <v>12</v>
      </c>
      <c r="P14" s="15">
        <v>5</v>
      </c>
      <c r="Q14" s="15">
        <v>8.4</v>
      </c>
      <c r="R14" s="15">
        <v>0</v>
      </c>
      <c r="S14" s="16">
        <f t="shared" si="2"/>
        <v>13.4</v>
      </c>
      <c r="T14" s="15">
        <v>5</v>
      </c>
      <c r="U14" s="15">
        <v>7.5</v>
      </c>
      <c r="V14" s="15">
        <v>0</v>
      </c>
      <c r="W14" s="16">
        <f t="shared" si="3"/>
        <v>12.5</v>
      </c>
      <c r="X14" s="15">
        <f t="shared" si="4"/>
        <v>50.8</v>
      </c>
      <c r="Y14" s="16">
        <f>SUM(X14+16.5)</f>
        <v>67.3</v>
      </c>
    </row>
    <row r="20" spans="1:21" ht="15.75" thickBot="1" x14ac:dyDescent="0.3"/>
    <row r="21" spans="1:21" ht="40.5" customHeight="1" x14ac:dyDescent="0.25">
      <c r="A21" s="26" t="s">
        <v>4</v>
      </c>
      <c r="B21" s="28" t="s">
        <v>77</v>
      </c>
      <c r="C21" s="30" t="s">
        <v>78</v>
      </c>
      <c r="D21" s="30" t="s">
        <v>79</v>
      </c>
      <c r="E21" s="30" t="s">
        <v>80</v>
      </c>
      <c r="F21" s="30" t="s">
        <v>81</v>
      </c>
      <c r="G21" s="30" t="s">
        <v>82</v>
      </c>
      <c r="H21" s="31" t="s">
        <v>66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3"/>
      <c r="U21" s="18" t="s">
        <v>67</v>
      </c>
    </row>
    <row r="22" spans="1:21" x14ac:dyDescent="0.25">
      <c r="A22" s="27"/>
      <c r="B22" s="29"/>
      <c r="C22" s="19"/>
      <c r="D22" s="19"/>
      <c r="E22" s="34"/>
      <c r="F22" s="34"/>
      <c r="G22" s="34"/>
      <c r="H22" s="20" t="s">
        <v>68</v>
      </c>
      <c r="I22" s="21"/>
      <c r="J22" s="20" t="s">
        <v>69</v>
      </c>
      <c r="K22" s="21"/>
      <c r="L22" s="20" t="s">
        <v>70</v>
      </c>
      <c r="M22" s="24"/>
      <c r="N22" s="21"/>
      <c r="O22" s="20" t="s">
        <v>71</v>
      </c>
      <c r="P22" s="21"/>
      <c r="Q22" s="20" t="s">
        <v>72</v>
      </c>
      <c r="R22" s="21"/>
      <c r="S22" s="20" t="s">
        <v>73</v>
      </c>
      <c r="T22" s="21"/>
      <c r="U22" s="19"/>
    </row>
    <row r="23" spans="1:21" x14ac:dyDescent="0.25">
      <c r="A23" s="27"/>
      <c r="B23" s="29"/>
      <c r="C23" s="19"/>
      <c r="D23" s="19"/>
      <c r="E23" s="34"/>
      <c r="F23" s="34"/>
      <c r="G23" s="34"/>
      <c r="H23" s="22"/>
      <c r="I23" s="23"/>
      <c r="J23" s="22"/>
      <c r="K23" s="23"/>
      <c r="L23" s="22"/>
      <c r="M23" s="25"/>
      <c r="N23" s="23"/>
      <c r="O23" s="22"/>
      <c r="P23" s="23"/>
      <c r="Q23" s="22"/>
      <c r="R23" s="23"/>
      <c r="S23" s="22"/>
      <c r="T23" s="23"/>
      <c r="U23" s="19"/>
    </row>
    <row r="24" spans="1:21" x14ac:dyDescent="0.25">
      <c r="A24" s="27"/>
      <c r="B24" s="29"/>
      <c r="C24" s="19"/>
      <c r="D24" s="19"/>
      <c r="E24" s="34"/>
      <c r="F24" s="34"/>
      <c r="G24" s="35"/>
      <c r="H24" s="3" t="s">
        <v>74</v>
      </c>
      <c r="I24" s="4" t="s">
        <v>75</v>
      </c>
      <c r="J24" s="3" t="s">
        <v>74</v>
      </c>
      <c r="K24" s="4" t="s">
        <v>75</v>
      </c>
      <c r="L24" s="3" t="s">
        <v>74</v>
      </c>
      <c r="M24" s="5" t="s">
        <v>76</v>
      </c>
      <c r="N24" s="4" t="s">
        <v>75</v>
      </c>
      <c r="O24" s="3" t="s">
        <v>74</v>
      </c>
      <c r="P24" s="4" t="s">
        <v>75</v>
      </c>
      <c r="Q24" s="3" t="s">
        <v>74</v>
      </c>
      <c r="R24" s="4" t="s">
        <v>75</v>
      </c>
      <c r="S24" s="3" t="s">
        <v>74</v>
      </c>
      <c r="T24" s="4" t="s">
        <v>75</v>
      </c>
      <c r="U24" s="19"/>
    </row>
    <row r="25" spans="1:21" ht="20.100000000000001" customHeight="1" x14ac:dyDescent="0.25">
      <c r="A25" s="6"/>
      <c r="B25" s="7">
        <v>133877</v>
      </c>
      <c r="C25" s="7">
        <v>5185</v>
      </c>
      <c r="D25" s="7" t="s">
        <v>19</v>
      </c>
      <c r="E25" s="7">
        <v>2018</v>
      </c>
      <c r="F25" s="7" t="s">
        <v>20</v>
      </c>
      <c r="G25" s="7" t="s">
        <v>21</v>
      </c>
      <c r="H25" s="8">
        <v>17.510000000000002</v>
      </c>
      <c r="I25" s="8">
        <v>5</v>
      </c>
      <c r="J25" s="8">
        <v>6</v>
      </c>
      <c r="K25" s="8">
        <v>3</v>
      </c>
      <c r="L25" s="8">
        <v>125</v>
      </c>
      <c r="M25" s="8">
        <v>1.05</v>
      </c>
      <c r="N25" s="8">
        <v>2</v>
      </c>
      <c r="O25" s="8">
        <v>11.05</v>
      </c>
      <c r="P25" s="8">
        <v>5</v>
      </c>
      <c r="Q25" s="8">
        <v>68</v>
      </c>
      <c r="R25" s="8">
        <v>5</v>
      </c>
      <c r="S25" s="8">
        <v>10</v>
      </c>
      <c r="T25" s="8">
        <v>5</v>
      </c>
      <c r="U25" s="6">
        <f>I25+K25+N25+P25+R25+T25</f>
        <v>25</v>
      </c>
    </row>
    <row r="26" spans="1:21" ht="20.100000000000001" customHeight="1" x14ac:dyDescent="0.25">
      <c r="A26" s="6"/>
      <c r="B26" s="7">
        <v>597253</v>
      </c>
      <c r="C26" s="7">
        <v>5185</v>
      </c>
      <c r="D26" s="7" t="s">
        <v>22</v>
      </c>
      <c r="E26" s="7">
        <v>2018</v>
      </c>
      <c r="F26" s="7" t="s">
        <v>20</v>
      </c>
      <c r="G26" s="7" t="s">
        <v>21</v>
      </c>
      <c r="H26" s="8">
        <v>17.03</v>
      </c>
      <c r="I26" s="8">
        <v>5</v>
      </c>
      <c r="J26" s="8">
        <v>2</v>
      </c>
      <c r="K26" s="8">
        <v>1</v>
      </c>
      <c r="L26" s="8">
        <v>130</v>
      </c>
      <c r="M26" s="8">
        <v>1.111</v>
      </c>
      <c r="N26" s="8">
        <v>2.5</v>
      </c>
      <c r="O26" s="8">
        <v>11.13</v>
      </c>
      <c r="P26" s="8">
        <v>5</v>
      </c>
      <c r="Q26" s="8">
        <v>31</v>
      </c>
      <c r="R26" s="8">
        <v>1.5</v>
      </c>
      <c r="S26" s="8">
        <v>10</v>
      </c>
      <c r="T26" s="8">
        <v>5</v>
      </c>
      <c r="U26" s="6">
        <f t="shared" ref="U26:U32" si="5">I26+K26+N26+P26+R26+T26</f>
        <v>20</v>
      </c>
    </row>
    <row r="27" spans="1:21" ht="20.100000000000001" customHeight="1" x14ac:dyDescent="0.25">
      <c r="A27" s="6"/>
      <c r="B27" s="7">
        <v>910874</v>
      </c>
      <c r="C27" s="7">
        <v>5185</v>
      </c>
      <c r="D27" s="7" t="s">
        <v>23</v>
      </c>
      <c r="E27" s="7">
        <v>2018</v>
      </c>
      <c r="F27" s="7" t="s">
        <v>20</v>
      </c>
      <c r="G27" s="7" t="s">
        <v>21</v>
      </c>
      <c r="H27" s="8">
        <v>16.79</v>
      </c>
      <c r="I27" s="8">
        <v>5</v>
      </c>
      <c r="J27" s="8">
        <v>11</v>
      </c>
      <c r="K27" s="8">
        <v>5</v>
      </c>
      <c r="L27" s="8">
        <v>135</v>
      </c>
      <c r="M27" s="8">
        <v>1.216</v>
      </c>
      <c r="N27" s="8">
        <v>4</v>
      </c>
      <c r="O27" s="8">
        <v>9.49</v>
      </c>
      <c r="P27" s="8">
        <v>5</v>
      </c>
      <c r="Q27" s="8">
        <v>43</v>
      </c>
      <c r="R27" s="8">
        <v>3</v>
      </c>
      <c r="S27" s="8">
        <v>10</v>
      </c>
      <c r="T27" s="8">
        <v>5</v>
      </c>
      <c r="U27" s="6">
        <f t="shared" si="5"/>
        <v>27</v>
      </c>
    </row>
    <row r="28" spans="1:21" ht="20.100000000000001" customHeight="1" x14ac:dyDescent="0.25">
      <c r="A28" s="6"/>
      <c r="B28" s="7">
        <v>853938</v>
      </c>
      <c r="C28" s="7">
        <v>4792</v>
      </c>
      <c r="D28" s="7" t="s">
        <v>24</v>
      </c>
      <c r="E28" s="7">
        <v>2018</v>
      </c>
      <c r="F28" s="7" t="s">
        <v>25</v>
      </c>
      <c r="G28" s="7" t="s">
        <v>26</v>
      </c>
      <c r="H28" s="8">
        <v>17.7</v>
      </c>
      <c r="I28" s="8">
        <v>5</v>
      </c>
      <c r="J28" s="8">
        <v>1</v>
      </c>
      <c r="K28" s="8">
        <v>0.5</v>
      </c>
      <c r="L28" s="8">
        <v>135</v>
      </c>
      <c r="M28" s="8">
        <v>1.1439999999999999</v>
      </c>
      <c r="N28" s="8">
        <v>3</v>
      </c>
      <c r="O28" s="8">
        <v>13</v>
      </c>
      <c r="P28" s="8">
        <v>5</v>
      </c>
      <c r="Q28" s="8">
        <v>72</v>
      </c>
      <c r="R28" s="8">
        <v>5</v>
      </c>
      <c r="S28" s="8">
        <v>10</v>
      </c>
      <c r="T28" s="8">
        <v>5</v>
      </c>
      <c r="U28" s="6">
        <f t="shared" si="5"/>
        <v>23.5</v>
      </c>
    </row>
    <row r="29" spans="1:21" ht="20.100000000000001" customHeight="1" x14ac:dyDescent="0.25">
      <c r="A29" s="6"/>
      <c r="B29" s="7">
        <v>452151</v>
      </c>
      <c r="C29" s="7">
        <v>4792</v>
      </c>
      <c r="D29" s="7" t="s">
        <v>27</v>
      </c>
      <c r="E29" s="7">
        <v>2018</v>
      </c>
      <c r="F29" s="7" t="s">
        <v>25</v>
      </c>
      <c r="G29" s="7" t="s">
        <v>26</v>
      </c>
      <c r="H29" s="8">
        <v>17.010000000000002</v>
      </c>
      <c r="I29" s="8">
        <v>5</v>
      </c>
      <c r="J29" s="8">
        <v>3</v>
      </c>
      <c r="K29" s="8">
        <v>1.5</v>
      </c>
      <c r="L29" s="8">
        <v>115</v>
      </c>
      <c r="M29" s="8">
        <v>1.036</v>
      </c>
      <c r="N29" s="8">
        <v>1.5</v>
      </c>
      <c r="O29" s="8">
        <v>19.32</v>
      </c>
      <c r="P29" s="8">
        <v>3.5</v>
      </c>
      <c r="Q29" s="8">
        <v>42</v>
      </c>
      <c r="R29" s="8">
        <v>2.5</v>
      </c>
      <c r="S29" s="8">
        <v>10</v>
      </c>
      <c r="T29" s="8">
        <v>5</v>
      </c>
      <c r="U29" s="6">
        <f t="shared" si="5"/>
        <v>19</v>
      </c>
    </row>
    <row r="30" spans="1:21" ht="20.100000000000001" customHeight="1" x14ac:dyDescent="0.25">
      <c r="A30" s="6"/>
      <c r="B30" s="7"/>
      <c r="C30" s="7">
        <v>4792</v>
      </c>
      <c r="D30" s="7" t="s">
        <v>28</v>
      </c>
      <c r="E30" s="7">
        <v>2018</v>
      </c>
      <c r="F30" s="7" t="s">
        <v>25</v>
      </c>
      <c r="G30" s="7"/>
      <c r="H30" s="8">
        <v>18.100000000000001</v>
      </c>
      <c r="I30" s="8">
        <v>5</v>
      </c>
      <c r="J30" s="8">
        <v>2</v>
      </c>
      <c r="K30" s="8">
        <v>1</v>
      </c>
      <c r="L30" s="8">
        <v>125</v>
      </c>
      <c r="M30" s="8">
        <v>1.0589999999999999</v>
      </c>
      <c r="N30" s="8">
        <v>2</v>
      </c>
      <c r="O30" s="8">
        <v>19.690000000000001</v>
      </c>
      <c r="P30" s="8">
        <v>3</v>
      </c>
      <c r="Q30" s="8">
        <v>50</v>
      </c>
      <c r="R30" s="8">
        <v>3.5</v>
      </c>
      <c r="S30" s="8">
        <v>10</v>
      </c>
      <c r="T30" s="8">
        <v>5</v>
      </c>
      <c r="U30" s="6">
        <f t="shared" si="5"/>
        <v>19.5</v>
      </c>
    </row>
    <row r="31" spans="1:21" ht="20.100000000000001" customHeight="1" x14ac:dyDescent="0.25">
      <c r="A31" s="6"/>
      <c r="B31" s="7"/>
      <c r="C31" s="7">
        <v>4792</v>
      </c>
      <c r="D31" s="7" t="s">
        <v>29</v>
      </c>
      <c r="E31" s="7">
        <v>2018</v>
      </c>
      <c r="F31" s="7" t="s">
        <v>25</v>
      </c>
      <c r="G31" s="7"/>
      <c r="H31" s="8">
        <v>18.84</v>
      </c>
      <c r="I31" s="8">
        <v>4.5</v>
      </c>
      <c r="J31" s="8">
        <v>1</v>
      </c>
      <c r="K31" s="8">
        <v>1.5</v>
      </c>
      <c r="L31" s="8">
        <v>120</v>
      </c>
      <c r="M31" s="8">
        <v>1.026</v>
      </c>
      <c r="N31" s="8">
        <v>1.5</v>
      </c>
      <c r="O31" s="8">
        <v>20.29</v>
      </c>
      <c r="P31" s="8">
        <v>3</v>
      </c>
      <c r="Q31" s="8">
        <v>30</v>
      </c>
      <c r="R31" s="8">
        <v>1.5</v>
      </c>
      <c r="S31" s="8">
        <v>9</v>
      </c>
      <c r="T31" s="8">
        <v>4.5</v>
      </c>
      <c r="U31" s="6">
        <f t="shared" si="5"/>
        <v>16.5</v>
      </c>
    </row>
    <row r="32" spans="1:21" ht="20.100000000000001" customHeight="1" x14ac:dyDescent="0.25">
      <c r="A32" s="6"/>
      <c r="B32" s="7">
        <v>160677</v>
      </c>
      <c r="C32" s="7">
        <v>6453</v>
      </c>
      <c r="D32" s="7" t="s">
        <v>30</v>
      </c>
      <c r="E32" s="7">
        <v>2018</v>
      </c>
      <c r="F32" s="7" t="s">
        <v>31</v>
      </c>
      <c r="G32" s="7" t="s">
        <v>32</v>
      </c>
      <c r="H32" s="8">
        <v>18.84</v>
      </c>
      <c r="I32" s="8">
        <v>4.5</v>
      </c>
      <c r="J32" s="8">
        <v>5</v>
      </c>
      <c r="K32" s="8">
        <v>2.5</v>
      </c>
      <c r="L32" s="8">
        <v>125</v>
      </c>
      <c r="M32" s="8" t="s">
        <v>88</v>
      </c>
      <c r="N32" s="8">
        <v>2.5</v>
      </c>
      <c r="O32" s="8">
        <v>17.239999999999998</v>
      </c>
      <c r="P32" s="8">
        <v>4</v>
      </c>
      <c r="Q32" s="8">
        <v>10</v>
      </c>
      <c r="R32" s="8">
        <v>0</v>
      </c>
      <c r="S32" s="8">
        <v>10</v>
      </c>
      <c r="T32" s="8">
        <v>5</v>
      </c>
      <c r="U32" s="6">
        <f t="shared" si="5"/>
        <v>18.5</v>
      </c>
    </row>
  </sheetData>
  <sheetProtection formatCells="0" formatColumns="0" formatRows="0" insertColumns="0" insertRows="0" insertHyperlinks="0" deleteColumns="0" deleteRows="0" sort="0" autoFilter="0" pivotTables="0"/>
  <sortState ref="A7:AA14">
    <sortCondition descending="1" ref="Y7:Y14"/>
  </sortState>
  <mergeCells count="15">
    <mergeCell ref="A21:A24"/>
    <mergeCell ref="B21:B24"/>
    <mergeCell ref="C21:C24"/>
    <mergeCell ref="D21:D24"/>
    <mergeCell ref="H21:T21"/>
    <mergeCell ref="Q22:R23"/>
    <mergeCell ref="S22:T23"/>
    <mergeCell ref="E21:E24"/>
    <mergeCell ref="F21:F24"/>
    <mergeCell ref="G21:G24"/>
    <mergeCell ref="U21:U24"/>
    <mergeCell ref="H22:I23"/>
    <mergeCell ref="J22:K23"/>
    <mergeCell ref="L22:N23"/>
    <mergeCell ref="O22:P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11" workbookViewId="0">
      <selection activeCell="M26" sqref="M26"/>
    </sheetView>
  </sheetViews>
  <sheetFormatPr defaultRowHeight="15" x14ac:dyDescent="0.25"/>
  <cols>
    <col min="1" max="2" width="10" customWidth="1"/>
    <col min="3" max="3" width="30" customWidth="1"/>
    <col min="4" max="4" width="8" customWidth="1"/>
    <col min="5" max="6" width="30" customWidth="1"/>
    <col min="7" max="9" width="7" customWidth="1"/>
    <col min="10" max="10" width="8" customWidth="1"/>
    <col min="11" max="13" width="7" customWidth="1"/>
    <col min="14" max="14" width="8" customWidth="1"/>
    <col min="15" max="17" width="7" customWidth="1"/>
    <col min="18" max="18" width="8" customWidth="1"/>
    <col min="19" max="21" width="7" customWidth="1"/>
    <col min="22" max="23" width="8" customWidth="1"/>
    <col min="24" max="25" width="30" customWidth="1"/>
    <col min="26" max="26" width="15" customWidth="1"/>
  </cols>
  <sheetData>
    <row r="1" spans="1:26" ht="18.75" x14ac:dyDescent="0.3">
      <c r="C1" s="10" t="s">
        <v>0</v>
      </c>
      <c r="D1" s="1"/>
    </row>
    <row r="2" spans="1:26" ht="18.75" x14ac:dyDescent="0.3">
      <c r="C2" s="10" t="s">
        <v>1</v>
      </c>
      <c r="D2" s="1"/>
    </row>
    <row r="3" spans="1:26" ht="18.75" x14ac:dyDescent="0.3">
      <c r="C3" s="12" t="s">
        <v>33</v>
      </c>
      <c r="D3" s="1"/>
    </row>
    <row r="5" spans="1:26" s="7" customFormat="1" x14ac:dyDescent="0.25"/>
    <row r="6" spans="1:26" s="7" customFormat="1" x14ac:dyDescent="0.25">
      <c r="A6" s="13" t="s">
        <v>5</v>
      </c>
      <c r="B6" s="13" t="s">
        <v>6</v>
      </c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14</v>
      </c>
      <c r="K6" s="13" t="s">
        <v>11</v>
      </c>
      <c r="L6" s="13" t="s">
        <v>12</v>
      </c>
      <c r="M6" s="13" t="s">
        <v>13</v>
      </c>
      <c r="N6" s="13" t="s">
        <v>15</v>
      </c>
      <c r="O6" s="13" t="s">
        <v>11</v>
      </c>
      <c r="P6" s="13" t="s">
        <v>12</v>
      </c>
      <c r="Q6" s="13" t="s">
        <v>13</v>
      </c>
      <c r="R6" s="13" t="s">
        <v>16</v>
      </c>
      <c r="S6" s="13" t="s">
        <v>11</v>
      </c>
      <c r="T6" s="13" t="s">
        <v>12</v>
      </c>
      <c r="U6" s="13" t="s">
        <v>13</v>
      </c>
      <c r="V6" s="13" t="s">
        <v>17</v>
      </c>
      <c r="W6" s="13" t="s">
        <v>18</v>
      </c>
      <c r="X6" s="14" t="s">
        <v>83</v>
      </c>
      <c r="Y6" s="13" t="s">
        <v>3</v>
      </c>
      <c r="Z6" s="13"/>
    </row>
    <row r="7" spans="1:26" s="7" customFormat="1" ht="20.100000000000001" customHeight="1" x14ac:dyDescent="0.25">
      <c r="A7" s="7">
        <v>583578</v>
      </c>
      <c r="B7" s="7">
        <v>5185</v>
      </c>
      <c r="C7" s="7" t="s">
        <v>37</v>
      </c>
      <c r="D7" s="7">
        <v>2017</v>
      </c>
      <c r="E7" s="7" t="s">
        <v>20</v>
      </c>
      <c r="F7" s="7" t="s">
        <v>21</v>
      </c>
      <c r="G7" s="7">
        <v>5</v>
      </c>
      <c r="H7" s="15">
        <v>8.5</v>
      </c>
      <c r="I7" s="15">
        <v>0</v>
      </c>
      <c r="J7" s="16">
        <f t="shared" ref="J7:J12" si="0">G7+H7-I7</f>
        <v>13.5</v>
      </c>
      <c r="K7" s="15">
        <v>10</v>
      </c>
      <c r="L7" s="15">
        <v>7.2</v>
      </c>
      <c r="M7" s="15">
        <v>0</v>
      </c>
      <c r="N7" s="16">
        <f t="shared" ref="N7:N12" si="1">K7+L7-M7</f>
        <v>17.2</v>
      </c>
      <c r="O7" s="15">
        <v>10</v>
      </c>
      <c r="P7" s="15">
        <v>8.6999999999999993</v>
      </c>
      <c r="Q7" s="15">
        <v>0</v>
      </c>
      <c r="R7" s="16">
        <f t="shared" ref="R7:R12" si="2">O7+P7-Q7</f>
        <v>18.7</v>
      </c>
      <c r="S7" s="15">
        <v>10</v>
      </c>
      <c r="T7" s="15">
        <v>6.9</v>
      </c>
      <c r="U7" s="15">
        <v>0</v>
      </c>
      <c r="V7" s="16">
        <f>S7+T7-U7</f>
        <v>16.899999999999999</v>
      </c>
      <c r="W7" s="15">
        <f t="shared" ref="W7:W12" si="3">J7+N7+R7+V7</f>
        <v>66.3</v>
      </c>
      <c r="X7" s="16">
        <f>SUM(W7+26)</f>
        <v>92.3</v>
      </c>
    </row>
    <row r="8" spans="1:26" s="7" customFormat="1" ht="20.100000000000001" customHeight="1" x14ac:dyDescent="0.25">
      <c r="A8" s="7">
        <v>236599</v>
      </c>
      <c r="B8" s="7">
        <v>4792</v>
      </c>
      <c r="C8" s="7" t="s">
        <v>38</v>
      </c>
      <c r="D8" s="7">
        <v>2017</v>
      </c>
      <c r="E8" s="7" t="s">
        <v>25</v>
      </c>
      <c r="F8" s="7" t="s">
        <v>26</v>
      </c>
      <c r="G8" s="7">
        <v>5</v>
      </c>
      <c r="H8" s="15">
        <v>8.5</v>
      </c>
      <c r="I8" s="15">
        <v>0</v>
      </c>
      <c r="J8" s="16">
        <f t="shared" si="0"/>
        <v>13.5</v>
      </c>
      <c r="K8" s="15">
        <v>10</v>
      </c>
      <c r="L8" s="15">
        <v>7.5</v>
      </c>
      <c r="M8" s="15">
        <v>0</v>
      </c>
      <c r="N8" s="16">
        <f t="shared" si="1"/>
        <v>17.5</v>
      </c>
      <c r="O8" s="15">
        <v>10</v>
      </c>
      <c r="P8" s="15">
        <v>8.17</v>
      </c>
      <c r="Q8" s="15">
        <v>0</v>
      </c>
      <c r="R8" s="16">
        <f t="shared" si="2"/>
        <v>18.170000000000002</v>
      </c>
      <c r="S8" s="15">
        <v>10</v>
      </c>
      <c r="T8" s="15">
        <v>7.56</v>
      </c>
      <c r="U8" s="15">
        <v>0</v>
      </c>
      <c r="V8" s="16">
        <f>S8+T8-U8</f>
        <v>17.559999999999999</v>
      </c>
      <c r="W8" s="15">
        <f t="shared" si="3"/>
        <v>66.73</v>
      </c>
      <c r="X8" s="16">
        <f>SUM(W8+23.5)</f>
        <v>90.23</v>
      </c>
    </row>
    <row r="9" spans="1:26" s="7" customFormat="1" ht="20.100000000000001" customHeight="1" x14ac:dyDescent="0.25">
      <c r="A9" s="7">
        <v>301990</v>
      </c>
      <c r="B9" s="7">
        <v>5185</v>
      </c>
      <c r="C9" s="7" t="s">
        <v>35</v>
      </c>
      <c r="D9" s="7">
        <v>2017</v>
      </c>
      <c r="E9" s="7" t="s">
        <v>20</v>
      </c>
      <c r="F9" s="7" t="s">
        <v>36</v>
      </c>
      <c r="G9" s="7">
        <v>5</v>
      </c>
      <c r="H9" s="15">
        <v>8.1999999999999993</v>
      </c>
      <c r="I9" s="15">
        <v>0</v>
      </c>
      <c r="J9" s="16">
        <f t="shared" si="0"/>
        <v>13.2</v>
      </c>
      <c r="K9" s="15">
        <v>10</v>
      </c>
      <c r="L9" s="15">
        <v>6.6</v>
      </c>
      <c r="M9" s="15">
        <v>0</v>
      </c>
      <c r="N9" s="16">
        <f t="shared" si="1"/>
        <v>16.600000000000001</v>
      </c>
      <c r="O9" s="15">
        <v>9</v>
      </c>
      <c r="P9" s="15">
        <v>6.57</v>
      </c>
      <c r="Q9" s="15">
        <v>0</v>
      </c>
      <c r="R9" s="16">
        <f t="shared" si="2"/>
        <v>15.57</v>
      </c>
      <c r="S9" s="15">
        <v>10</v>
      </c>
      <c r="T9" s="15">
        <v>6.5</v>
      </c>
      <c r="U9" s="15">
        <v>0</v>
      </c>
      <c r="V9" s="16">
        <f>S9+T9-U9</f>
        <v>16.5</v>
      </c>
      <c r="W9" s="15">
        <f t="shared" si="3"/>
        <v>61.870000000000005</v>
      </c>
      <c r="X9" s="16">
        <f>SUM(W9+23)</f>
        <v>84.87</v>
      </c>
    </row>
    <row r="10" spans="1:26" s="7" customFormat="1" ht="20.100000000000001" customHeight="1" x14ac:dyDescent="0.25">
      <c r="A10" s="7">
        <v>328674</v>
      </c>
      <c r="B10" s="7">
        <v>6453</v>
      </c>
      <c r="C10" s="7" t="s">
        <v>40</v>
      </c>
      <c r="D10" s="7">
        <v>2017</v>
      </c>
      <c r="E10" s="7" t="s">
        <v>31</v>
      </c>
      <c r="F10" s="7" t="s">
        <v>41</v>
      </c>
      <c r="G10" s="7">
        <v>5</v>
      </c>
      <c r="H10" s="15">
        <v>7.5</v>
      </c>
      <c r="I10" s="15">
        <v>0</v>
      </c>
      <c r="J10" s="16">
        <f t="shared" si="0"/>
        <v>12.5</v>
      </c>
      <c r="K10" s="15">
        <v>10</v>
      </c>
      <c r="L10" s="15">
        <v>4.5</v>
      </c>
      <c r="M10" s="15">
        <v>0</v>
      </c>
      <c r="N10" s="16">
        <f t="shared" si="1"/>
        <v>14.5</v>
      </c>
      <c r="O10" s="15">
        <v>8</v>
      </c>
      <c r="P10" s="15">
        <v>5.54</v>
      </c>
      <c r="Q10" s="15">
        <v>0</v>
      </c>
      <c r="R10" s="16">
        <f t="shared" si="2"/>
        <v>13.54</v>
      </c>
      <c r="S10" s="15">
        <v>8.5</v>
      </c>
      <c r="T10" s="15">
        <v>2.23</v>
      </c>
      <c r="U10" s="15">
        <v>0</v>
      </c>
      <c r="V10" s="16">
        <f>S10+T10-U10</f>
        <v>10.73</v>
      </c>
      <c r="W10" s="15">
        <f t="shared" si="3"/>
        <v>51.269999999999996</v>
      </c>
      <c r="X10" s="16">
        <f>SUM(W10+19.5)</f>
        <v>70.77</v>
      </c>
    </row>
    <row r="11" spans="1:26" s="7" customFormat="1" ht="20.100000000000001" customHeight="1" x14ac:dyDescent="0.25">
      <c r="A11" s="7">
        <v>871808</v>
      </c>
      <c r="B11" s="7">
        <v>4792</v>
      </c>
      <c r="C11" s="7" t="s">
        <v>39</v>
      </c>
      <c r="D11" s="7">
        <v>2017</v>
      </c>
      <c r="E11" s="7" t="s">
        <v>25</v>
      </c>
      <c r="F11" s="7" t="s">
        <v>26</v>
      </c>
      <c r="G11" s="7">
        <v>5</v>
      </c>
      <c r="H11" s="15">
        <v>8.1999999999999993</v>
      </c>
      <c r="I11" s="15">
        <v>0</v>
      </c>
      <c r="J11" s="16">
        <f t="shared" si="0"/>
        <v>13.2</v>
      </c>
      <c r="K11" s="15">
        <v>8</v>
      </c>
      <c r="L11" s="15">
        <v>6.2</v>
      </c>
      <c r="M11" s="15">
        <v>0</v>
      </c>
      <c r="N11" s="16">
        <f t="shared" si="1"/>
        <v>14.2</v>
      </c>
      <c r="O11" s="15">
        <v>9</v>
      </c>
      <c r="P11" s="15">
        <v>5.74</v>
      </c>
      <c r="Q11" s="15">
        <v>0</v>
      </c>
      <c r="R11" s="16">
        <f t="shared" si="2"/>
        <v>14.74</v>
      </c>
      <c r="S11" s="15">
        <v>10</v>
      </c>
      <c r="T11" s="15">
        <v>4.43</v>
      </c>
      <c r="U11" s="15">
        <v>0</v>
      </c>
      <c r="V11" s="16">
        <f>S11+T11-U11</f>
        <v>14.43</v>
      </c>
      <c r="W11" s="15">
        <f t="shared" si="3"/>
        <v>56.57</v>
      </c>
      <c r="X11" s="16">
        <f>SUM(W11+14)</f>
        <v>70.569999999999993</v>
      </c>
    </row>
    <row r="12" spans="1:26" s="7" customFormat="1" ht="20.100000000000001" customHeight="1" x14ac:dyDescent="0.25">
      <c r="A12" s="7">
        <v>879966</v>
      </c>
      <c r="B12" s="7">
        <v>5185</v>
      </c>
      <c r="C12" s="7" t="s">
        <v>34</v>
      </c>
      <c r="D12" s="7">
        <v>2017</v>
      </c>
      <c r="E12" s="7" t="s">
        <v>20</v>
      </c>
      <c r="F12" s="7" t="s">
        <v>21</v>
      </c>
      <c r="G12" s="7">
        <v>0</v>
      </c>
      <c r="H12" s="15">
        <v>0</v>
      </c>
      <c r="I12" s="15">
        <v>0</v>
      </c>
      <c r="J12" s="16">
        <f t="shared" si="0"/>
        <v>0</v>
      </c>
      <c r="K12" s="15">
        <v>0</v>
      </c>
      <c r="L12" s="15">
        <v>0</v>
      </c>
      <c r="M12" s="15">
        <v>0</v>
      </c>
      <c r="N12" s="16">
        <f t="shared" si="1"/>
        <v>0</v>
      </c>
      <c r="O12" s="15">
        <v>0</v>
      </c>
      <c r="P12" s="15">
        <v>0</v>
      </c>
      <c r="Q12" s="15">
        <v>0</v>
      </c>
      <c r="R12" s="16">
        <f t="shared" si="2"/>
        <v>0</v>
      </c>
      <c r="S12" s="15">
        <v>0</v>
      </c>
      <c r="T12" s="15">
        <v>0</v>
      </c>
      <c r="U12" s="15">
        <v>0</v>
      </c>
      <c r="V12" s="16">
        <v>0</v>
      </c>
      <c r="W12" s="15">
        <f t="shared" si="3"/>
        <v>0</v>
      </c>
      <c r="X12" s="16">
        <f>SUM(W12)</f>
        <v>0</v>
      </c>
    </row>
    <row r="20" spans="1:20" ht="15.75" thickBot="1" x14ac:dyDescent="0.3"/>
    <row r="21" spans="1:20" ht="15" customHeight="1" x14ac:dyDescent="0.25">
      <c r="A21" s="28" t="s">
        <v>77</v>
      </c>
      <c r="B21" s="30" t="s">
        <v>84</v>
      </c>
      <c r="C21" s="30" t="s">
        <v>79</v>
      </c>
      <c r="D21" s="30" t="s">
        <v>80</v>
      </c>
      <c r="E21" s="30" t="s">
        <v>81</v>
      </c>
      <c r="F21" s="30" t="s">
        <v>82</v>
      </c>
      <c r="G21" s="31" t="s">
        <v>66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/>
      <c r="T21" s="18" t="s">
        <v>67</v>
      </c>
    </row>
    <row r="22" spans="1:20" x14ac:dyDescent="0.25">
      <c r="A22" s="29"/>
      <c r="B22" s="19"/>
      <c r="C22" s="34"/>
      <c r="D22" s="34"/>
      <c r="E22" s="34"/>
      <c r="F22" s="34"/>
      <c r="G22" s="20" t="s">
        <v>68</v>
      </c>
      <c r="H22" s="21"/>
      <c r="I22" s="20" t="s">
        <v>69</v>
      </c>
      <c r="J22" s="21"/>
      <c r="K22" s="20" t="s">
        <v>70</v>
      </c>
      <c r="L22" s="24"/>
      <c r="M22" s="21"/>
      <c r="N22" s="20" t="s">
        <v>71</v>
      </c>
      <c r="O22" s="21"/>
      <c r="P22" s="20" t="s">
        <v>72</v>
      </c>
      <c r="Q22" s="21"/>
      <c r="R22" s="20" t="s">
        <v>73</v>
      </c>
      <c r="S22" s="21"/>
      <c r="T22" s="19"/>
    </row>
    <row r="23" spans="1:20" x14ac:dyDescent="0.25">
      <c r="A23" s="29"/>
      <c r="B23" s="19"/>
      <c r="C23" s="34"/>
      <c r="D23" s="34"/>
      <c r="E23" s="34"/>
      <c r="F23" s="34"/>
      <c r="G23" s="22"/>
      <c r="H23" s="23"/>
      <c r="I23" s="22"/>
      <c r="J23" s="23"/>
      <c r="K23" s="22"/>
      <c r="L23" s="25"/>
      <c r="M23" s="23"/>
      <c r="N23" s="22"/>
      <c r="O23" s="23"/>
      <c r="P23" s="22"/>
      <c r="Q23" s="23"/>
      <c r="R23" s="22"/>
      <c r="S23" s="23"/>
      <c r="T23" s="19"/>
    </row>
    <row r="24" spans="1:20" x14ac:dyDescent="0.25">
      <c r="A24" s="29"/>
      <c r="B24" s="19"/>
      <c r="C24" s="34"/>
      <c r="D24" s="34"/>
      <c r="E24" s="34"/>
      <c r="F24" s="34"/>
      <c r="G24" s="3" t="s">
        <v>74</v>
      </c>
      <c r="H24" s="4" t="s">
        <v>75</v>
      </c>
      <c r="I24" s="3" t="s">
        <v>74</v>
      </c>
      <c r="J24" s="4" t="s">
        <v>75</v>
      </c>
      <c r="K24" s="3" t="s">
        <v>74</v>
      </c>
      <c r="L24" s="5" t="s">
        <v>76</v>
      </c>
      <c r="M24" s="4" t="s">
        <v>75</v>
      </c>
      <c r="N24" s="3" t="s">
        <v>74</v>
      </c>
      <c r="O24" s="4" t="s">
        <v>75</v>
      </c>
      <c r="P24" s="3" t="s">
        <v>74</v>
      </c>
      <c r="Q24" s="4" t="s">
        <v>75</v>
      </c>
      <c r="R24" s="3" t="s">
        <v>74</v>
      </c>
      <c r="S24" s="4" t="s">
        <v>75</v>
      </c>
      <c r="T24" s="19"/>
    </row>
    <row r="25" spans="1:20" ht="20.100000000000001" customHeight="1" x14ac:dyDescent="0.25">
      <c r="A25" s="7">
        <v>879966</v>
      </c>
      <c r="B25" s="7">
        <v>5185</v>
      </c>
      <c r="C25" s="7" t="s">
        <v>34</v>
      </c>
      <c r="D25" s="7">
        <v>2017</v>
      </c>
      <c r="E25" s="7" t="s">
        <v>20</v>
      </c>
      <c r="F25" s="7" t="s">
        <v>21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6">
        <f t="shared" ref="T25:T30" si="4">SUM(H25+J25+M25+O25+Q25+S25)</f>
        <v>0</v>
      </c>
    </row>
    <row r="26" spans="1:20" ht="20.100000000000001" customHeight="1" x14ac:dyDescent="0.25">
      <c r="A26" s="7">
        <v>301990</v>
      </c>
      <c r="B26" s="7">
        <v>5185</v>
      </c>
      <c r="C26" s="7" t="s">
        <v>35</v>
      </c>
      <c r="D26" s="7">
        <v>2017</v>
      </c>
      <c r="E26" s="7" t="s">
        <v>20</v>
      </c>
      <c r="F26" s="7" t="s">
        <v>36</v>
      </c>
      <c r="G26" s="8">
        <v>16.79</v>
      </c>
      <c r="H26" s="8">
        <v>4.5</v>
      </c>
      <c r="I26" s="8">
        <v>3</v>
      </c>
      <c r="J26" s="8">
        <v>1.5</v>
      </c>
      <c r="K26" s="8">
        <v>140</v>
      </c>
      <c r="L26" s="8">
        <v>1.3080000000000001</v>
      </c>
      <c r="M26" s="8">
        <v>5</v>
      </c>
      <c r="N26" s="8">
        <v>12.92</v>
      </c>
      <c r="O26" s="8">
        <v>4.5</v>
      </c>
      <c r="P26" s="8">
        <v>56</v>
      </c>
      <c r="Q26" s="8">
        <v>2.5</v>
      </c>
      <c r="R26" s="8">
        <v>10</v>
      </c>
      <c r="S26" s="8">
        <v>5</v>
      </c>
      <c r="T26" s="6">
        <f t="shared" si="4"/>
        <v>23</v>
      </c>
    </row>
    <row r="27" spans="1:20" ht="20.100000000000001" customHeight="1" x14ac:dyDescent="0.25">
      <c r="A27" s="7">
        <v>583578</v>
      </c>
      <c r="B27" s="7">
        <v>5185</v>
      </c>
      <c r="C27" s="7" t="s">
        <v>37</v>
      </c>
      <c r="D27" s="7">
        <v>2017</v>
      </c>
      <c r="E27" s="7" t="s">
        <v>20</v>
      </c>
      <c r="F27" s="7" t="s">
        <v>21</v>
      </c>
      <c r="G27" s="8">
        <v>15.43</v>
      </c>
      <c r="H27" s="8">
        <v>5</v>
      </c>
      <c r="I27" s="8">
        <v>10</v>
      </c>
      <c r="J27" s="8">
        <v>5</v>
      </c>
      <c r="K27" s="8">
        <v>130</v>
      </c>
      <c r="L27" s="8">
        <v>1.083</v>
      </c>
      <c r="M27" s="8">
        <v>2.5</v>
      </c>
      <c r="N27" s="8">
        <v>7.65</v>
      </c>
      <c r="O27" s="8">
        <v>5</v>
      </c>
      <c r="P27" s="8">
        <v>64</v>
      </c>
      <c r="Q27" s="8">
        <v>3.5</v>
      </c>
      <c r="R27" s="8">
        <v>10</v>
      </c>
      <c r="S27" s="8">
        <v>5</v>
      </c>
      <c r="T27" s="6">
        <f t="shared" si="4"/>
        <v>26</v>
      </c>
    </row>
    <row r="28" spans="1:20" ht="20.100000000000001" customHeight="1" x14ac:dyDescent="0.25">
      <c r="A28" s="7">
        <v>236599</v>
      </c>
      <c r="B28" s="7">
        <v>4792</v>
      </c>
      <c r="C28" s="7" t="s">
        <v>38</v>
      </c>
      <c r="D28" s="7">
        <v>2017</v>
      </c>
      <c r="E28" s="7" t="s">
        <v>25</v>
      </c>
      <c r="F28" s="7" t="s">
        <v>26</v>
      </c>
      <c r="G28" s="8">
        <v>16.2</v>
      </c>
      <c r="H28" s="8">
        <v>5</v>
      </c>
      <c r="I28" s="8">
        <v>3</v>
      </c>
      <c r="J28" s="8">
        <v>1.5</v>
      </c>
      <c r="K28" s="8">
        <v>150</v>
      </c>
      <c r="L28" s="8">
        <v>1.2</v>
      </c>
      <c r="M28" s="8">
        <v>4</v>
      </c>
      <c r="N28" s="8">
        <v>8.36</v>
      </c>
      <c r="O28" s="8">
        <v>5</v>
      </c>
      <c r="P28" s="8">
        <v>60</v>
      </c>
      <c r="Q28" s="8">
        <v>3</v>
      </c>
      <c r="R28" s="8">
        <v>10</v>
      </c>
      <c r="S28" s="8">
        <v>5</v>
      </c>
      <c r="T28" s="6">
        <f t="shared" si="4"/>
        <v>23.5</v>
      </c>
    </row>
    <row r="29" spans="1:20" ht="20.100000000000001" customHeight="1" x14ac:dyDescent="0.25">
      <c r="A29" s="7">
        <v>871808</v>
      </c>
      <c r="B29" s="7">
        <v>4792</v>
      </c>
      <c r="C29" s="7" t="s">
        <v>39</v>
      </c>
      <c r="D29" s="7">
        <v>2017</v>
      </c>
      <c r="E29" s="7" t="s">
        <v>25</v>
      </c>
      <c r="F29" s="7" t="s">
        <v>26</v>
      </c>
      <c r="G29" s="8">
        <v>18</v>
      </c>
      <c r="H29" s="8">
        <v>3</v>
      </c>
      <c r="I29" s="8">
        <v>1</v>
      </c>
      <c r="J29" s="8">
        <v>0.5</v>
      </c>
      <c r="K29" s="8">
        <v>135</v>
      </c>
      <c r="L29" s="8">
        <v>1.107</v>
      </c>
      <c r="M29" s="8">
        <v>2.5</v>
      </c>
      <c r="N29" s="8">
        <v>18.829999999999998</v>
      </c>
      <c r="O29" s="8">
        <v>3</v>
      </c>
      <c r="P29" s="8">
        <v>23</v>
      </c>
      <c r="Q29" s="8">
        <v>0</v>
      </c>
      <c r="R29" s="8">
        <v>10</v>
      </c>
      <c r="S29" s="8">
        <v>5</v>
      </c>
      <c r="T29" s="6">
        <f t="shared" si="4"/>
        <v>14</v>
      </c>
    </row>
    <row r="30" spans="1:20" ht="20.100000000000001" customHeight="1" x14ac:dyDescent="0.25">
      <c r="A30" s="7">
        <v>328674</v>
      </c>
      <c r="B30" s="7">
        <v>6453</v>
      </c>
      <c r="C30" s="7" t="s">
        <v>40</v>
      </c>
      <c r="D30" s="7">
        <v>2017</v>
      </c>
      <c r="E30" s="7" t="s">
        <v>31</v>
      </c>
      <c r="F30" s="7" t="s">
        <v>41</v>
      </c>
      <c r="G30" s="8">
        <v>19.02</v>
      </c>
      <c r="H30" s="8">
        <v>2</v>
      </c>
      <c r="I30" s="8">
        <v>5</v>
      </c>
      <c r="J30" s="8">
        <v>2.5</v>
      </c>
      <c r="K30" s="8">
        <v>135</v>
      </c>
      <c r="L30" s="8">
        <v>1.125</v>
      </c>
      <c r="M30" s="8">
        <v>3</v>
      </c>
      <c r="N30" s="8">
        <v>17.739999999999998</v>
      </c>
      <c r="O30" s="8">
        <v>3.5</v>
      </c>
      <c r="P30" s="8">
        <v>50</v>
      </c>
      <c r="Q30" s="8">
        <v>3.5</v>
      </c>
      <c r="R30" s="8">
        <v>10</v>
      </c>
      <c r="S30" s="8">
        <v>5</v>
      </c>
      <c r="T30" s="6">
        <f t="shared" si="4"/>
        <v>19.5</v>
      </c>
    </row>
    <row r="31" spans="1:20" x14ac:dyDescent="0.25">
      <c r="A31" s="7"/>
    </row>
    <row r="32" spans="1:20" x14ac:dyDescent="0.25">
      <c r="A32" s="7"/>
    </row>
  </sheetData>
  <sheetProtection formatCells="0" formatColumns="0" formatRows="0" insertColumns="0" insertRows="0" insertHyperlinks="0" deleteColumns="0" deleteRows="0" sort="0" autoFilter="0" pivotTables="0"/>
  <sortState ref="A7:Z12">
    <sortCondition descending="1" ref="X7:X12"/>
  </sortState>
  <mergeCells count="14">
    <mergeCell ref="G21:S21"/>
    <mergeCell ref="T21:T24"/>
    <mergeCell ref="G22:H23"/>
    <mergeCell ref="I22:J23"/>
    <mergeCell ref="K22:M23"/>
    <mergeCell ref="N22:O23"/>
    <mergeCell ref="P22:Q23"/>
    <mergeCell ref="R22:S23"/>
    <mergeCell ref="F21:F24"/>
    <mergeCell ref="A21:A24"/>
    <mergeCell ref="B21:B24"/>
    <mergeCell ref="C21:C24"/>
    <mergeCell ref="D21:D24"/>
    <mergeCell ref="E21:E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activeCell="B27" sqref="B27:E31"/>
    </sheetView>
  </sheetViews>
  <sheetFormatPr defaultRowHeight="15" x14ac:dyDescent="0.25"/>
  <cols>
    <col min="1" max="2" width="10" customWidth="1"/>
    <col min="3" max="3" width="30" customWidth="1"/>
    <col min="4" max="4" width="8" customWidth="1"/>
    <col min="5" max="6" width="30" customWidth="1"/>
    <col min="7" max="9" width="7" customWidth="1"/>
    <col min="10" max="10" width="8" customWidth="1"/>
    <col min="11" max="13" width="7" customWidth="1"/>
    <col min="14" max="14" width="8" customWidth="1"/>
    <col min="15" max="17" width="7" customWidth="1"/>
    <col min="18" max="18" width="8" customWidth="1"/>
    <col min="19" max="21" width="7" customWidth="1"/>
    <col min="22" max="22" width="8" customWidth="1"/>
    <col min="23" max="25" width="7" customWidth="1"/>
    <col min="26" max="26" width="8" customWidth="1"/>
    <col min="27" max="29" width="7" customWidth="1"/>
    <col min="30" max="31" width="8" customWidth="1"/>
    <col min="32" max="33" width="30" customWidth="1"/>
    <col min="34" max="34" width="15" customWidth="1"/>
  </cols>
  <sheetData>
    <row r="1" spans="1:20" ht="18.75" x14ac:dyDescent="0.3">
      <c r="C1" s="10" t="s">
        <v>0</v>
      </c>
      <c r="D1" s="1"/>
    </row>
    <row r="2" spans="1:20" ht="18.75" x14ac:dyDescent="0.3">
      <c r="C2" s="10" t="s">
        <v>1</v>
      </c>
      <c r="D2" s="1"/>
    </row>
    <row r="3" spans="1:20" ht="18.75" x14ac:dyDescent="0.3">
      <c r="C3" s="12" t="s">
        <v>85</v>
      </c>
      <c r="D3" s="1"/>
    </row>
    <row r="6" spans="1:20" ht="15.75" thickBot="1" x14ac:dyDescent="0.3"/>
    <row r="7" spans="1:20" ht="15" customHeight="1" x14ac:dyDescent="0.25">
      <c r="A7" s="30" t="s">
        <v>77</v>
      </c>
      <c r="B7" s="30" t="s">
        <v>78</v>
      </c>
      <c r="C7" s="30" t="s">
        <v>79</v>
      </c>
      <c r="D7" s="30" t="s">
        <v>80</v>
      </c>
      <c r="E7" s="30" t="s">
        <v>81</v>
      </c>
      <c r="F7" s="30" t="s">
        <v>82</v>
      </c>
      <c r="G7" s="36" t="s">
        <v>66</v>
      </c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8"/>
      <c r="T7" s="18" t="s">
        <v>67</v>
      </c>
    </row>
    <row r="8" spans="1:20" x14ac:dyDescent="0.25">
      <c r="A8" s="19"/>
      <c r="B8" s="34"/>
      <c r="C8" s="34"/>
      <c r="D8" s="34"/>
      <c r="E8" s="34"/>
      <c r="F8" s="34"/>
      <c r="G8" s="20" t="s">
        <v>68</v>
      </c>
      <c r="H8" s="21"/>
      <c r="I8" s="20" t="s">
        <v>69</v>
      </c>
      <c r="J8" s="21"/>
      <c r="K8" s="20" t="s">
        <v>70</v>
      </c>
      <c r="L8" s="24"/>
      <c r="M8" s="21"/>
      <c r="N8" s="20" t="s">
        <v>71</v>
      </c>
      <c r="O8" s="21"/>
      <c r="P8" s="20" t="s">
        <v>72</v>
      </c>
      <c r="Q8" s="21"/>
      <c r="R8" s="20" t="s">
        <v>73</v>
      </c>
      <c r="S8" s="21"/>
      <c r="T8" s="19"/>
    </row>
    <row r="9" spans="1:20" x14ac:dyDescent="0.25">
      <c r="A9" s="19"/>
      <c r="B9" s="34"/>
      <c r="C9" s="34"/>
      <c r="D9" s="34"/>
      <c r="E9" s="34"/>
      <c r="F9" s="34"/>
      <c r="G9" s="22"/>
      <c r="H9" s="23"/>
      <c r="I9" s="22"/>
      <c r="J9" s="23"/>
      <c r="K9" s="22"/>
      <c r="L9" s="25"/>
      <c r="M9" s="23"/>
      <c r="N9" s="22"/>
      <c r="O9" s="23"/>
      <c r="P9" s="22"/>
      <c r="Q9" s="23"/>
      <c r="R9" s="22"/>
      <c r="S9" s="23"/>
      <c r="T9" s="19"/>
    </row>
    <row r="10" spans="1:20" x14ac:dyDescent="0.25">
      <c r="A10" s="19"/>
      <c r="B10" s="34"/>
      <c r="C10" s="34"/>
      <c r="D10" s="34"/>
      <c r="E10" s="34"/>
      <c r="F10" s="34"/>
      <c r="G10" s="3" t="s">
        <v>74</v>
      </c>
      <c r="H10" s="4" t="s">
        <v>75</v>
      </c>
      <c r="I10" s="3" t="s">
        <v>74</v>
      </c>
      <c r="J10" s="4" t="s">
        <v>75</v>
      </c>
      <c r="K10" s="3" t="s">
        <v>74</v>
      </c>
      <c r="L10" s="5" t="s">
        <v>76</v>
      </c>
      <c r="M10" s="4" t="s">
        <v>75</v>
      </c>
      <c r="N10" s="3" t="s">
        <v>74</v>
      </c>
      <c r="O10" s="4" t="s">
        <v>75</v>
      </c>
      <c r="P10" s="3" t="s">
        <v>74</v>
      </c>
      <c r="Q10" s="4" t="s">
        <v>75</v>
      </c>
      <c r="R10" s="3" t="s">
        <v>74</v>
      </c>
      <c r="S10" s="4" t="s">
        <v>75</v>
      </c>
      <c r="T10" s="19"/>
    </row>
    <row r="11" spans="1:20" ht="20.100000000000001" customHeight="1" x14ac:dyDescent="0.25">
      <c r="A11" s="7">
        <v>252256</v>
      </c>
      <c r="B11" s="7">
        <v>6453</v>
      </c>
      <c r="C11" s="7" t="s">
        <v>46</v>
      </c>
      <c r="D11" s="7">
        <v>2017</v>
      </c>
      <c r="E11" s="7" t="s">
        <v>31</v>
      </c>
      <c r="F11" s="7" t="s">
        <v>47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6">
        <f>SUM(H11+J11+M11+O11+Q11+S11)</f>
        <v>0</v>
      </c>
    </row>
    <row r="12" spans="1:20" ht="20.100000000000001" customHeight="1" x14ac:dyDescent="0.25">
      <c r="A12" s="7">
        <v>101747</v>
      </c>
      <c r="B12" s="7">
        <v>6453</v>
      </c>
      <c r="C12" s="7" t="s">
        <v>49</v>
      </c>
      <c r="D12" s="7">
        <v>2017</v>
      </c>
      <c r="E12" s="7" t="s">
        <v>31</v>
      </c>
      <c r="F12" s="7" t="s">
        <v>43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6">
        <f>SUM(H12+J12+M12+O12+Q12+S12)</f>
        <v>0</v>
      </c>
    </row>
    <row r="13" spans="1:20" ht="20.100000000000001" customHeight="1" x14ac:dyDescent="0.25">
      <c r="A13" s="7">
        <v>330593</v>
      </c>
      <c r="B13" s="7">
        <v>6453</v>
      </c>
      <c r="C13" s="7" t="s">
        <v>50</v>
      </c>
      <c r="D13" s="7">
        <v>2017</v>
      </c>
      <c r="E13" s="7" t="s">
        <v>31</v>
      </c>
      <c r="F13" s="7" t="s">
        <v>43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6">
        <f>SUM(H13+J13+M13+O13+Q13+S13)</f>
        <v>0</v>
      </c>
    </row>
    <row r="14" spans="1:20" ht="20.100000000000001" customHeight="1" x14ac:dyDescent="0.25">
      <c r="A14" s="7">
        <v>539383</v>
      </c>
      <c r="B14" s="7">
        <v>6453</v>
      </c>
      <c r="C14" s="7" t="s">
        <v>52</v>
      </c>
      <c r="D14" s="7">
        <v>2017</v>
      </c>
      <c r="E14" s="7" t="s">
        <v>31</v>
      </c>
      <c r="F14" s="7" t="s">
        <v>43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6">
        <f>SUM(H14+J14+M14+O14+Q14+S14)</f>
        <v>0</v>
      </c>
    </row>
    <row r="18" spans="1:20" ht="18.75" x14ac:dyDescent="0.3">
      <c r="C18" s="10" t="s">
        <v>0</v>
      </c>
      <c r="D18" s="1"/>
    </row>
    <row r="19" spans="1:20" ht="18.75" x14ac:dyDescent="0.3">
      <c r="C19" s="10" t="s">
        <v>1</v>
      </c>
      <c r="D19" s="1"/>
    </row>
    <row r="20" spans="1:20" ht="18.75" x14ac:dyDescent="0.3">
      <c r="C20" s="11" t="s">
        <v>86</v>
      </c>
      <c r="D20" s="1"/>
    </row>
    <row r="22" spans="1:20" ht="15.75" thickBot="1" x14ac:dyDescent="0.3"/>
    <row r="23" spans="1:20" ht="15" customHeight="1" x14ac:dyDescent="0.25">
      <c r="A23" s="30" t="s">
        <v>77</v>
      </c>
      <c r="B23" s="30" t="s">
        <v>78</v>
      </c>
      <c r="C23" s="30" t="s">
        <v>79</v>
      </c>
      <c r="D23" s="30" t="s">
        <v>80</v>
      </c>
      <c r="E23" s="30" t="s">
        <v>81</v>
      </c>
      <c r="F23" s="30" t="s">
        <v>82</v>
      </c>
      <c r="G23" s="36" t="s">
        <v>66</v>
      </c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8"/>
      <c r="T23" s="18" t="s">
        <v>67</v>
      </c>
    </row>
    <row r="24" spans="1:20" x14ac:dyDescent="0.25">
      <c r="A24" s="19"/>
      <c r="B24" s="34"/>
      <c r="C24" s="34"/>
      <c r="D24" s="34"/>
      <c r="E24" s="34"/>
      <c r="F24" s="34"/>
      <c r="G24" s="20" t="s">
        <v>68</v>
      </c>
      <c r="H24" s="21"/>
      <c r="I24" s="20" t="s">
        <v>69</v>
      </c>
      <c r="J24" s="21"/>
      <c r="K24" s="20" t="s">
        <v>70</v>
      </c>
      <c r="L24" s="24"/>
      <c r="M24" s="21"/>
      <c r="N24" s="20" t="s">
        <v>71</v>
      </c>
      <c r="O24" s="21"/>
      <c r="P24" s="20" t="s">
        <v>72</v>
      </c>
      <c r="Q24" s="21"/>
      <c r="R24" s="20" t="s">
        <v>73</v>
      </c>
      <c r="S24" s="21"/>
      <c r="T24" s="19"/>
    </row>
    <row r="25" spans="1:20" x14ac:dyDescent="0.25">
      <c r="A25" s="19"/>
      <c r="B25" s="34"/>
      <c r="C25" s="34"/>
      <c r="D25" s="34"/>
      <c r="E25" s="34"/>
      <c r="F25" s="34"/>
      <c r="G25" s="22"/>
      <c r="H25" s="23"/>
      <c r="I25" s="22"/>
      <c r="J25" s="23"/>
      <c r="K25" s="22"/>
      <c r="L25" s="25"/>
      <c r="M25" s="23"/>
      <c r="N25" s="22"/>
      <c r="O25" s="23"/>
      <c r="P25" s="22"/>
      <c r="Q25" s="23"/>
      <c r="R25" s="22"/>
      <c r="S25" s="23"/>
      <c r="T25" s="19"/>
    </row>
    <row r="26" spans="1:20" x14ac:dyDescent="0.25">
      <c r="A26" s="19"/>
      <c r="B26" s="34"/>
      <c r="C26" s="34"/>
      <c r="D26" s="34"/>
      <c r="E26" s="34"/>
      <c r="F26" s="34"/>
      <c r="G26" s="3" t="s">
        <v>74</v>
      </c>
      <c r="H26" s="4" t="s">
        <v>75</v>
      </c>
      <c r="I26" s="3" t="s">
        <v>74</v>
      </c>
      <c r="J26" s="4" t="s">
        <v>75</v>
      </c>
      <c r="K26" s="3" t="s">
        <v>74</v>
      </c>
      <c r="L26" s="5" t="s">
        <v>76</v>
      </c>
      <c r="M26" s="4" t="s">
        <v>75</v>
      </c>
      <c r="N26" s="3" t="s">
        <v>74</v>
      </c>
      <c r="O26" s="4" t="s">
        <v>75</v>
      </c>
      <c r="P26" s="3" t="s">
        <v>74</v>
      </c>
      <c r="Q26" s="4" t="s">
        <v>75</v>
      </c>
      <c r="R26" s="3" t="s">
        <v>74</v>
      </c>
      <c r="S26" s="4" t="s">
        <v>75</v>
      </c>
      <c r="T26" s="19"/>
    </row>
    <row r="27" spans="1:20" ht="20.100000000000001" customHeight="1" x14ac:dyDescent="0.25">
      <c r="A27" s="7">
        <v>841122</v>
      </c>
      <c r="B27" s="7">
        <v>6453</v>
      </c>
      <c r="C27" s="7" t="s">
        <v>42</v>
      </c>
      <c r="D27" s="7">
        <v>2016</v>
      </c>
      <c r="E27" s="7" t="s">
        <v>31</v>
      </c>
      <c r="F27" s="7" t="s">
        <v>43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6">
        <f>SUM(H27+J27+M27+O27+Q27+S27)</f>
        <v>0</v>
      </c>
    </row>
    <row r="28" spans="1:20" ht="20.100000000000001" customHeight="1" x14ac:dyDescent="0.25">
      <c r="A28" s="7">
        <v>726398</v>
      </c>
      <c r="B28" s="7">
        <v>6453</v>
      </c>
      <c r="C28" s="7" t="s">
        <v>44</v>
      </c>
      <c r="D28" s="7">
        <v>2016</v>
      </c>
      <c r="E28" s="7" t="s">
        <v>31</v>
      </c>
      <c r="F28" s="7" t="s">
        <v>43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6">
        <f>SUM(H28+J28+M28+O28+Q28+S28)</f>
        <v>0</v>
      </c>
    </row>
    <row r="29" spans="1:20" ht="20.100000000000001" customHeight="1" x14ac:dyDescent="0.25">
      <c r="A29" s="7">
        <v>982671</v>
      </c>
      <c r="B29" s="7">
        <v>6453</v>
      </c>
      <c r="C29" s="7" t="s">
        <v>45</v>
      </c>
      <c r="D29" s="7">
        <v>2016</v>
      </c>
      <c r="E29" s="7" t="s">
        <v>31</v>
      </c>
      <c r="F29" s="7" t="s">
        <v>43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6">
        <f>SUM(H29+J29+M29+O29+Q29+S29)</f>
        <v>0</v>
      </c>
    </row>
    <row r="30" spans="1:20" ht="20.100000000000001" customHeight="1" x14ac:dyDescent="0.25">
      <c r="A30" s="7">
        <v>429873</v>
      </c>
      <c r="B30" s="7">
        <v>6453</v>
      </c>
      <c r="C30" s="7" t="s">
        <v>48</v>
      </c>
      <c r="D30" s="7">
        <v>2016</v>
      </c>
      <c r="E30" s="7" t="s">
        <v>31</v>
      </c>
      <c r="F30" s="7" t="s">
        <v>47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6">
        <f>SUM(H30+J30+M30+O30+Q30+S30)</f>
        <v>0</v>
      </c>
    </row>
    <row r="31" spans="1:20" ht="20.100000000000001" customHeight="1" x14ac:dyDescent="0.25">
      <c r="A31" s="7">
        <v>945145</v>
      </c>
      <c r="B31" s="7">
        <v>6453</v>
      </c>
      <c r="C31" s="7" t="s">
        <v>51</v>
      </c>
      <c r="D31" s="7">
        <v>2016</v>
      </c>
      <c r="E31" s="7" t="s">
        <v>31</v>
      </c>
      <c r="F31" s="7" t="s">
        <v>43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6">
        <f>SUM(H31+J31+M31+O31+Q31+S31)</f>
        <v>0</v>
      </c>
    </row>
  </sheetData>
  <sheetProtection formatCells="0" formatColumns="0" formatRows="0" insertColumns="0" insertRows="0" insertHyperlinks="0" deleteColumns="0" deleteRows="0" sort="0" autoFilter="0" pivotTables="0"/>
  <sortState ref="A7:AE15">
    <sortCondition descending="1" ref="D7:D15"/>
  </sortState>
  <mergeCells count="28">
    <mergeCell ref="P24:Q25"/>
    <mergeCell ref="R24:S25"/>
    <mergeCell ref="A23:A26"/>
    <mergeCell ref="B23:B26"/>
    <mergeCell ref="C23:C26"/>
    <mergeCell ref="D23:D26"/>
    <mergeCell ref="E23:E26"/>
    <mergeCell ref="F23:F26"/>
    <mergeCell ref="G7:S7"/>
    <mergeCell ref="T7:T10"/>
    <mergeCell ref="G8:H9"/>
    <mergeCell ref="I8:J9"/>
    <mergeCell ref="K8:M9"/>
    <mergeCell ref="N8:O9"/>
    <mergeCell ref="P8:Q9"/>
    <mergeCell ref="R8:S9"/>
    <mergeCell ref="F7:F10"/>
    <mergeCell ref="G23:S23"/>
    <mergeCell ref="T23:T26"/>
    <mergeCell ref="G24:H25"/>
    <mergeCell ref="I24:J25"/>
    <mergeCell ref="K24:M25"/>
    <mergeCell ref="N24:O25"/>
    <mergeCell ref="A7:A10"/>
    <mergeCell ref="B7:B10"/>
    <mergeCell ref="C7:C10"/>
    <mergeCell ref="D7:D10"/>
    <mergeCell ref="E7:E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workbookViewId="0">
      <selection activeCell="B11" sqref="B11:E13"/>
    </sheetView>
  </sheetViews>
  <sheetFormatPr defaultRowHeight="15" x14ac:dyDescent="0.25"/>
  <cols>
    <col min="1" max="2" width="10" customWidth="1"/>
    <col min="3" max="3" width="30" customWidth="1"/>
    <col min="4" max="4" width="8" customWidth="1"/>
    <col min="5" max="6" width="30" customWidth="1"/>
    <col min="7" max="9" width="7" customWidth="1"/>
    <col min="10" max="10" width="8" customWidth="1"/>
    <col min="11" max="13" width="7" customWidth="1"/>
    <col min="14" max="14" width="8" customWidth="1"/>
    <col min="15" max="17" width="7" customWidth="1"/>
    <col min="18" max="18" width="8" customWidth="1"/>
    <col min="19" max="21" width="7" customWidth="1"/>
    <col min="22" max="22" width="8" customWidth="1"/>
    <col min="23" max="25" width="7" customWidth="1"/>
    <col min="26" max="26" width="8" customWidth="1"/>
    <col min="27" max="29" width="7" customWidth="1"/>
    <col min="30" max="31" width="8" customWidth="1"/>
    <col min="32" max="33" width="30" customWidth="1"/>
    <col min="34" max="34" width="15" customWidth="1"/>
  </cols>
  <sheetData>
    <row r="1" spans="1:20" ht="18.75" x14ac:dyDescent="0.3">
      <c r="C1" s="10" t="s">
        <v>0</v>
      </c>
      <c r="D1" s="1"/>
    </row>
    <row r="2" spans="1:20" ht="18.75" x14ac:dyDescent="0.3">
      <c r="C2" s="10" t="s">
        <v>1</v>
      </c>
      <c r="D2" s="1"/>
    </row>
    <row r="3" spans="1:20" ht="18.75" x14ac:dyDescent="0.3">
      <c r="C3" s="12" t="s">
        <v>87</v>
      </c>
      <c r="D3" s="1"/>
    </row>
    <row r="6" spans="1:20" ht="15.75" thickBot="1" x14ac:dyDescent="0.3"/>
    <row r="7" spans="1:20" ht="15" customHeight="1" x14ac:dyDescent="0.25">
      <c r="A7" s="30" t="s">
        <v>77</v>
      </c>
      <c r="B7" s="30" t="s">
        <v>78</v>
      </c>
      <c r="C7" s="30" t="s">
        <v>79</v>
      </c>
      <c r="D7" s="30" t="s">
        <v>80</v>
      </c>
      <c r="E7" s="30" t="s">
        <v>81</v>
      </c>
      <c r="F7" s="30" t="s">
        <v>82</v>
      </c>
      <c r="G7" s="36" t="s">
        <v>66</v>
      </c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8"/>
      <c r="T7" s="18" t="s">
        <v>67</v>
      </c>
    </row>
    <row r="8" spans="1:20" x14ac:dyDescent="0.25">
      <c r="A8" s="19"/>
      <c r="B8" s="34"/>
      <c r="C8" s="34"/>
      <c r="D8" s="34"/>
      <c r="E8" s="34"/>
      <c r="F8" s="34"/>
      <c r="G8" s="20" t="s">
        <v>68</v>
      </c>
      <c r="H8" s="21"/>
      <c r="I8" s="20" t="s">
        <v>69</v>
      </c>
      <c r="J8" s="21"/>
      <c r="K8" s="20" t="s">
        <v>70</v>
      </c>
      <c r="L8" s="24"/>
      <c r="M8" s="21"/>
      <c r="N8" s="20" t="s">
        <v>71</v>
      </c>
      <c r="O8" s="21"/>
      <c r="P8" s="20" t="s">
        <v>72</v>
      </c>
      <c r="Q8" s="21"/>
      <c r="R8" s="20" t="s">
        <v>73</v>
      </c>
      <c r="S8" s="21"/>
      <c r="T8" s="19"/>
    </row>
    <row r="9" spans="1:20" x14ac:dyDescent="0.25">
      <c r="A9" s="19"/>
      <c r="B9" s="34"/>
      <c r="C9" s="34"/>
      <c r="D9" s="34"/>
      <c r="E9" s="34"/>
      <c r="F9" s="34"/>
      <c r="G9" s="22"/>
      <c r="H9" s="23"/>
      <c r="I9" s="22"/>
      <c r="J9" s="23"/>
      <c r="K9" s="22"/>
      <c r="L9" s="25"/>
      <c r="M9" s="23"/>
      <c r="N9" s="22"/>
      <c r="O9" s="23"/>
      <c r="P9" s="22"/>
      <c r="Q9" s="23"/>
      <c r="R9" s="22"/>
      <c r="S9" s="23"/>
      <c r="T9" s="19"/>
    </row>
    <row r="10" spans="1:20" x14ac:dyDescent="0.25">
      <c r="A10" s="19"/>
      <c r="B10" s="34"/>
      <c r="C10" s="34"/>
      <c r="D10" s="34"/>
      <c r="E10" s="34"/>
      <c r="F10" s="34"/>
      <c r="G10" s="3" t="s">
        <v>74</v>
      </c>
      <c r="H10" s="4" t="s">
        <v>75</v>
      </c>
      <c r="I10" s="3" t="s">
        <v>74</v>
      </c>
      <c r="J10" s="4" t="s">
        <v>75</v>
      </c>
      <c r="K10" s="3" t="s">
        <v>74</v>
      </c>
      <c r="L10" s="5" t="s">
        <v>76</v>
      </c>
      <c r="M10" s="4" t="s">
        <v>75</v>
      </c>
      <c r="N10" s="3" t="s">
        <v>74</v>
      </c>
      <c r="O10" s="4" t="s">
        <v>75</v>
      </c>
      <c r="P10" s="3" t="s">
        <v>74</v>
      </c>
      <c r="Q10" s="4" t="s">
        <v>75</v>
      </c>
      <c r="R10" s="3" t="s">
        <v>74</v>
      </c>
      <c r="S10" s="4" t="s">
        <v>75</v>
      </c>
      <c r="T10" s="19"/>
    </row>
    <row r="11" spans="1:20" ht="20.100000000000001" customHeight="1" x14ac:dyDescent="0.25">
      <c r="A11" s="7">
        <v>558391</v>
      </c>
      <c r="B11" s="7">
        <v>6453</v>
      </c>
      <c r="C11" s="7" t="s">
        <v>53</v>
      </c>
      <c r="D11" s="7">
        <v>2014</v>
      </c>
      <c r="E11" s="7" t="s">
        <v>31</v>
      </c>
      <c r="F11" s="7" t="s">
        <v>43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6">
        <f>SUM(H11+J11+M11+O11+Q11+S11)</f>
        <v>0</v>
      </c>
    </row>
    <row r="12" spans="1:20" ht="20.100000000000001" customHeight="1" x14ac:dyDescent="0.25">
      <c r="A12" s="7">
        <v>261979</v>
      </c>
      <c r="B12" s="7">
        <v>6453</v>
      </c>
      <c r="C12" s="7" t="s">
        <v>54</v>
      </c>
      <c r="D12" s="7">
        <v>2014</v>
      </c>
      <c r="E12" s="7" t="s">
        <v>31</v>
      </c>
      <c r="F12" s="7" t="s">
        <v>43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6">
        <f>SUM(H12+J12+M12+O12+Q12+S12)</f>
        <v>0</v>
      </c>
    </row>
    <row r="13" spans="1:20" ht="20.100000000000001" customHeight="1" x14ac:dyDescent="0.25">
      <c r="A13" s="7">
        <v>661403</v>
      </c>
      <c r="B13" s="7">
        <v>6453</v>
      </c>
      <c r="C13" s="7" t="s">
        <v>55</v>
      </c>
      <c r="D13" s="7">
        <v>2015</v>
      </c>
      <c r="E13" s="7" t="s">
        <v>31</v>
      </c>
      <c r="F13" s="7" t="s">
        <v>43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6">
        <f>SUM(H13+J13+M13+O13+Q13+S13)</f>
        <v>0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F7:F10"/>
    <mergeCell ref="G7:S7"/>
    <mergeCell ref="T7:T10"/>
    <mergeCell ref="G8:H9"/>
    <mergeCell ref="I8:J9"/>
    <mergeCell ref="K8:M9"/>
    <mergeCell ref="N8:O9"/>
    <mergeCell ref="P8:Q9"/>
    <mergeCell ref="R8:S9"/>
    <mergeCell ref="A7:A10"/>
    <mergeCell ref="B7:B10"/>
    <mergeCell ref="C7:C10"/>
    <mergeCell ref="D7:D10"/>
    <mergeCell ref="E7:E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6" sqref="A6:E6"/>
    </sheetView>
  </sheetViews>
  <sheetFormatPr defaultRowHeight="15" x14ac:dyDescent="0.25"/>
  <cols>
    <col min="1" max="4" width="30" customWidth="1"/>
  </cols>
  <sheetData>
    <row r="1" spans="1:5" ht="18.75" x14ac:dyDescent="0.3">
      <c r="A1" t="s">
        <v>0</v>
      </c>
      <c r="B1" s="1"/>
    </row>
    <row r="2" spans="1:5" ht="18.75" x14ac:dyDescent="0.3">
      <c r="A2" t="s">
        <v>1</v>
      </c>
      <c r="B2" s="1"/>
    </row>
    <row r="3" spans="1:5" ht="18.75" x14ac:dyDescent="0.3">
      <c r="A3" t="s">
        <v>56</v>
      </c>
      <c r="B3" s="1"/>
    </row>
    <row r="6" spans="1:5" x14ac:dyDescent="0.25">
      <c r="A6" s="2" t="s">
        <v>7</v>
      </c>
      <c r="B6" s="2" t="s">
        <v>57</v>
      </c>
      <c r="C6" s="2" t="s">
        <v>58</v>
      </c>
      <c r="D6" s="2" t="s">
        <v>59</v>
      </c>
      <c r="E6" s="2"/>
    </row>
    <row r="7" spans="1:5" x14ac:dyDescent="0.25">
      <c r="A7" t="s">
        <v>60</v>
      </c>
      <c r="B7" t="s">
        <v>61</v>
      </c>
      <c r="C7" t="s">
        <v>20</v>
      </c>
    </row>
    <row r="8" spans="1:5" x14ac:dyDescent="0.25">
      <c r="A8" t="s">
        <v>62</v>
      </c>
      <c r="C8" t="s">
        <v>25</v>
      </c>
    </row>
    <row r="9" spans="1:5" x14ac:dyDescent="0.25">
      <c r="A9" t="s">
        <v>47</v>
      </c>
      <c r="C9" t="s">
        <v>31</v>
      </c>
    </row>
    <row r="10" spans="1:5" x14ac:dyDescent="0.25">
      <c r="A10" t="s">
        <v>63</v>
      </c>
      <c r="C10" t="s">
        <v>31</v>
      </c>
    </row>
    <row r="11" spans="1:5" x14ac:dyDescent="0.25">
      <c r="A11" t="s">
        <v>64</v>
      </c>
      <c r="C11" t="s">
        <v>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6" sqref="A6:C6"/>
    </sheetView>
  </sheetViews>
  <sheetFormatPr defaultRowHeight="15" x14ac:dyDescent="0.25"/>
  <cols>
    <col min="1" max="2" width="30" customWidth="1"/>
  </cols>
  <sheetData>
    <row r="1" spans="1:3" ht="18.75" x14ac:dyDescent="0.3">
      <c r="A1" t="s">
        <v>0</v>
      </c>
      <c r="B1" s="1"/>
    </row>
    <row r="2" spans="1:3" ht="18.75" x14ac:dyDescent="0.3">
      <c r="A2" t="s">
        <v>1</v>
      </c>
      <c r="B2" s="1"/>
    </row>
    <row r="3" spans="1:3" ht="18.75" x14ac:dyDescent="0.3">
      <c r="A3" t="s">
        <v>65</v>
      </c>
      <c r="B3" s="1"/>
    </row>
    <row r="6" spans="1:3" x14ac:dyDescent="0.25">
      <c r="A6" s="2" t="s">
        <v>58</v>
      </c>
      <c r="B6" s="2" t="s">
        <v>57</v>
      </c>
      <c r="C6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F16" sqref="F16"/>
    </sheetView>
  </sheetViews>
  <sheetFormatPr defaultRowHeight="15" x14ac:dyDescent="0.25"/>
  <cols>
    <col min="2" max="2" width="30.7109375" customWidth="1"/>
    <col min="3" max="3" width="10.140625" customWidth="1"/>
    <col min="4" max="4" width="23.85546875" customWidth="1"/>
  </cols>
  <sheetData>
    <row r="1" spans="1:17" ht="15.75" thickBot="1" x14ac:dyDescent="0.3"/>
    <row r="2" spans="1:17" ht="15" customHeight="1" x14ac:dyDescent="0.25">
      <c r="A2" s="30" t="s">
        <v>78</v>
      </c>
      <c r="B2" s="30" t="s">
        <v>79</v>
      </c>
      <c r="C2" s="30" t="s">
        <v>80</v>
      </c>
      <c r="D2" s="30" t="s">
        <v>81</v>
      </c>
      <c r="E2" s="31" t="s">
        <v>66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3"/>
    </row>
    <row r="3" spans="1:17" x14ac:dyDescent="0.25">
      <c r="A3" s="19"/>
      <c r="B3" s="19"/>
      <c r="C3" s="34"/>
      <c r="D3" s="34"/>
      <c r="E3" s="20" t="s">
        <v>68</v>
      </c>
      <c r="F3" s="21"/>
      <c r="G3" s="20" t="s">
        <v>69</v>
      </c>
      <c r="H3" s="21"/>
      <c r="I3" s="20" t="s">
        <v>70</v>
      </c>
      <c r="J3" s="24"/>
      <c r="K3" s="21"/>
      <c r="L3" s="20" t="s">
        <v>71</v>
      </c>
      <c r="M3" s="21"/>
      <c r="N3" s="20" t="s">
        <v>72</v>
      </c>
      <c r="O3" s="21"/>
      <c r="P3" s="20" t="s">
        <v>73</v>
      </c>
      <c r="Q3" s="21"/>
    </row>
    <row r="4" spans="1:17" x14ac:dyDescent="0.25">
      <c r="A4" s="19"/>
      <c r="B4" s="19"/>
      <c r="C4" s="34"/>
      <c r="D4" s="34"/>
      <c r="E4" s="22"/>
      <c r="F4" s="23"/>
      <c r="G4" s="22"/>
      <c r="H4" s="23"/>
      <c r="I4" s="22"/>
      <c r="J4" s="25"/>
      <c r="K4" s="23"/>
      <c r="L4" s="22"/>
      <c r="M4" s="23"/>
      <c r="N4" s="22"/>
      <c r="O4" s="23"/>
      <c r="P4" s="22"/>
      <c r="Q4" s="23"/>
    </row>
    <row r="5" spans="1:17" x14ac:dyDescent="0.25">
      <c r="A5" s="19"/>
      <c r="B5" s="19"/>
      <c r="C5" s="34"/>
      <c r="D5" s="34"/>
      <c r="E5" s="3" t="s">
        <v>74</v>
      </c>
      <c r="F5" s="4" t="s">
        <v>75</v>
      </c>
      <c r="G5" s="3" t="s">
        <v>74</v>
      </c>
      <c r="H5" s="4" t="s">
        <v>75</v>
      </c>
      <c r="I5" s="3" t="s">
        <v>74</v>
      </c>
      <c r="J5" s="5" t="s">
        <v>76</v>
      </c>
      <c r="K5" s="4" t="s">
        <v>75</v>
      </c>
      <c r="L5" s="3" t="s">
        <v>74</v>
      </c>
      <c r="M5" s="4" t="s">
        <v>75</v>
      </c>
      <c r="N5" s="3" t="s">
        <v>74</v>
      </c>
      <c r="O5" s="4" t="s">
        <v>75</v>
      </c>
      <c r="P5" s="3" t="s">
        <v>74</v>
      </c>
      <c r="Q5" s="4" t="s">
        <v>75</v>
      </c>
    </row>
    <row r="6" spans="1:17" x14ac:dyDescent="0.25">
      <c r="A6" s="7">
        <v>5185</v>
      </c>
      <c r="B6" s="17" t="s">
        <v>19</v>
      </c>
      <c r="C6" s="7">
        <v>2018</v>
      </c>
      <c r="D6" s="7" t="s">
        <v>20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5">
      <c r="A7" s="7">
        <v>5185</v>
      </c>
      <c r="B7" s="17" t="s">
        <v>22</v>
      </c>
      <c r="C7" s="7">
        <v>2018</v>
      </c>
      <c r="D7" s="7" t="s">
        <v>20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x14ac:dyDescent="0.25">
      <c r="A8" s="7">
        <v>5185</v>
      </c>
      <c r="B8" s="17" t="s">
        <v>23</v>
      </c>
      <c r="C8" s="7">
        <v>2018</v>
      </c>
      <c r="D8" s="7" t="s">
        <v>20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x14ac:dyDescent="0.25">
      <c r="A9" s="7">
        <v>4792</v>
      </c>
      <c r="B9" s="17" t="s">
        <v>24</v>
      </c>
      <c r="C9" s="7">
        <v>2018</v>
      </c>
      <c r="D9" s="7" t="s">
        <v>25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x14ac:dyDescent="0.25">
      <c r="A10" s="7">
        <v>4792</v>
      </c>
      <c r="B10" s="17" t="s">
        <v>27</v>
      </c>
      <c r="C10" s="7">
        <v>2018</v>
      </c>
      <c r="D10" s="7" t="s">
        <v>25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x14ac:dyDescent="0.25">
      <c r="A11" s="7">
        <v>4792</v>
      </c>
      <c r="B11" s="17" t="s">
        <v>28</v>
      </c>
      <c r="C11" s="7">
        <v>2018</v>
      </c>
      <c r="D11" s="7" t="s">
        <v>25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x14ac:dyDescent="0.25">
      <c r="A12" s="7">
        <v>4792</v>
      </c>
      <c r="B12" s="17" t="s">
        <v>29</v>
      </c>
      <c r="C12" s="7">
        <v>2018</v>
      </c>
      <c r="D12" s="7" t="s">
        <v>25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x14ac:dyDescent="0.25">
      <c r="A13" s="7">
        <v>6453</v>
      </c>
      <c r="B13" s="17" t="s">
        <v>30</v>
      </c>
      <c r="C13" s="7">
        <v>2018</v>
      </c>
      <c r="D13" s="7" t="s">
        <v>31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x14ac:dyDescent="0.25">
      <c r="A14" s="7"/>
      <c r="B14" s="1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7"/>
      <c r="B15" s="1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7">
        <v>5185</v>
      </c>
      <c r="B16" s="17" t="s">
        <v>34</v>
      </c>
      <c r="C16" s="7">
        <v>2017</v>
      </c>
      <c r="D16" s="7" t="s">
        <v>20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7">
        <v>5185</v>
      </c>
      <c r="B17" s="17" t="s">
        <v>35</v>
      </c>
      <c r="C17" s="7">
        <v>2017</v>
      </c>
      <c r="D17" s="7" t="s">
        <v>20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7">
        <v>5185</v>
      </c>
      <c r="B18" s="17" t="s">
        <v>37</v>
      </c>
      <c r="C18" s="7">
        <v>2017</v>
      </c>
      <c r="D18" s="7" t="s">
        <v>20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7">
        <v>4792</v>
      </c>
      <c r="B19" s="17" t="s">
        <v>38</v>
      </c>
      <c r="C19" s="7">
        <v>2017</v>
      </c>
      <c r="D19" s="7" t="s">
        <v>25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7">
        <v>4792</v>
      </c>
      <c r="B20" s="17" t="s">
        <v>39</v>
      </c>
      <c r="C20" s="7">
        <v>2017</v>
      </c>
      <c r="D20" s="7" t="s">
        <v>25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7">
        <v>6453</v>
      </c>
      <c r="B21" s="17" t="s">
        <v>40</v>
      </c>
      <c r="C21" s="7">
        <v>2017</v>
      </c>
      <c r="D21" s="7" t="s">
        <v>31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7"/>
      <c r="B22" s="1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7">
        <v>6453</v>
      </c>
      <c r="B23" s="17" t="s">
        <v>46</v>
      </c>
      <c r="C23" s="7">
        <v>2017</v>
      </c>
      <c r="D23" s="7" t="s">
        <v>31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7">
        <v>6453</v>
      </c>
      <c r="B24" s="17" t="s">
        <v>49</v>
      </c>
      <c r="C24" s="7">
        <v>2017</v>
      </c>
      <c r="D24" s="7" t="s">
        <v>31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7">
        <v>6453</v>
      </c>
      <c r="B25" s="17" t="s">
        <v>50</v>
      </c>
      <c r="C25" s="7">
        <v>2017</v>
      </c>
      <c r="D25" s="7" t="s">
        <v>31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7">
        <v>6453</v>
      </c>
      <c r="B26" s="17" t="s">
        <v>52</v>
      </c>
      <c r="C26" s="7">
        <v>2017</v>
      </c>
      <c r="D26" s="7" t="s">
        <v>31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7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7">
        <v>6453</v>
      </c>
      <c r="B28" s="17" t="s">
        <v>42</v>
      </c>
      <c r="C28" s="7">
        <v>2016</v>
      </c>
      <c r="D28" s="7" t="s">
        <v>31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7">
        <v>6453</v>
      </c>
      <c r="B29" s="17" t="s">
        <v>44</v>
      </c>
      <c r="C29" s="7">
        <v>2016</v>
      </c>
      <c r="D29" s="7" t="s">
        <v>31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7">
        <v>6453</v>
      </c>
      <c r="B30" s="17" t="s">
        <v>45</v>
      </c>
      <c r="C30" s="7">
        <v>2016</v>
      </c>
      <c r="D30" s="7" t="s">
        <v>31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7">
        <v>6453</v>
      </c>
      <c r="B31" s="17" t="s">
        <v>48</v>
      </c>
      <c r="C31" s="7">
        <v>2016</v>
      </c>
      <c r="D31" s="7" t="s">
        <v>31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7">
        <v>6453</v>
      </c>
      <c r="B32" s="17" t="s">
        <v>51</v>
      </c>
      <c r="C32" s="7">
        <v>2016</v>
      </c>
      <c r="D32" s="7" t="s">
        <v>31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x14ac:dyDescent="0.25">
      <c r="A33" s="7"/>
      <c r="B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x14ac:dyDescent="0.25">
      <c r="A34" s="7">
        <v>6453</v>
      </c>
      <c r="B34" s="17" t="s">
        <v>53</v>
      </c>
      <c r="C34" s="7">
        <v>2014</v>
      </c>
      <c r="D34" s="7" t="s">
        <v>31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x14ac:dyDescent="0.25">
      <c r="A35" s="7">
        <v>6453</v>
      </c>
      <c r="B35" s="17" t="s">
        <v>54</v>
      </c>
      <c r="C35" s="7">
        <v>2014</v>
      </c>
      <c r="D35" s="7" t="s">
        <v>31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x14ac:dyDescent="0.25">
      <c r="A36" s="7">
        <v>6453</v>
      </c>
      <c r="B36" s="17" t="s">
        <v>55</v>
      </c>
      <c r="C36" s="7">
        <v>2015</v>
      </c>
      <c r="D36" s="7" t="s">
        <v>31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</sheetData>
  <mergeCells count="11">
    <mergeCell ref="A2:A5"/>
    <mergeCell ref="B2:B5"/>
    <mergeCell ref="C2:C5"/>
    <mergeCell ref="D2:D5"/>
    <mergeCell ref="E2:Q2"/>
    <mergeCell ref="E3:F4"/>
    <mergeCell ref="G3:H4"/>
    <mergeCell ref="I3:K4"/>
    <mergeCell ref="L3:M4"/>
    <mergeCell ref="N3:O4"/>
    <mergeCell ref="P3:Q4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8182_Kat. I. - divky rocnik 201</vt:lpstr>
      <vt:lpstr>8183_Kat. II. - divky rocnik 20</vt:lpstr>
      <vt:lpstr>8184_Kat. I. - chlapci rocnik 2</vt:lpstr>
      <vt:lpstr>8185_Kat. II. - chlapci rocnik </vt:lpstr>
      <vt:lpstr>rozhodci</vt:lpstr>
      <vt:lpstr>poznamky</vt:lpstr>
      <vt:lpstr>List1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GIS</dc:creator>
  <cp:keywords/>
  <dc:description/>
  <cp:lastModifiedBy>uzivatel</cp:lastModifiedBy>
  <cp:lastPrinted>2023-10-12T20:09:26Z</cp:lastPrinted>
  <dcterms:created xsi:type="dcterms:W3CDTF">2023-10-12T17:50:27Z</dcterms:created>
  <dcterms:modified xsi:type="dcterms:W3CDTF">2023-10-14T17:04:05Z</dcterms:modified>
  <cp:category/>
</cp:coreProperties>
</file>